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18855" windowHeight="8445"/>
  </bookViews>
  <sheets>
    <sheet name="Intro" sheetId="7" r:id="rId1"/>
    <sheet name="DP calculation" sheetId="5" r:id="rId2"/>
    <sheet name="Celts vs romans" sheetId="1" r:id="rId3"/>
    <sheet name="Zentradi vs UNSpacy" sheetId="8" r:id="rId4"/>
  </sheets>
  <calcPr calcId="124519"/>
</workbook>
</file>

<file path=xl/calcChain.xml><?xml version="1.0" encoding="utf-8"?>
<calcChain xmlns="http://schemas.openxmlformats.org/spreadsheetml/2006/main">
  <c r="I10" i="5"/>
  <c r="I9"/>
  <c r="F10"/>
  <c r="G9"/>
  <c r="H10"/>
  <c r="H9"/>
  <c r="I7"/>
  <c r="I6"/>
  <c r="I8" s="1"/>
  <c r="I5"/>
  <c r="I4"/>
  <c r="H7"/>
  <c r="H6"/>
  <c r="H5"/>
  <c r="H4"/>
  <c r="I3"/>
  <c r="H3"/>
  <c r="I2"/>
  <c r="H2"/>
  <c r="G10"/>
  <c r="F9"/>
  <c r="G8"/>
  <c r="F8"/>
  <c r="G2"/>
  <c r="F2"/>
  <c r="H27" i="1"/>
  <c r="H26"/>
  <c r="H25"/>
  <c r="H24"/>
  <c r="H23"/>
  <c r="H22"/>
  <c r="H21"/>
  <c r="H20"/>
  <c r="H19"/>
  <c r="H18"/>
  <c r="H17"/>
  <c r="H16"/>
  <c r="H15"/>
  <c r="H14"/>
  <c r="H13"/>
  <c r="H12"/>
  <c r="H11"/>
  <c r="H10"/>
  <c r="H9"/>
  <c r="H8"/>
  <c r="H7"/>
  <c r="H6"/>
  <c r="H5"/>
  <c r="H4"/>
  <c r="H3"/>
  <c r="H2"/>
  <c r="L19" i="8"/>
  <c r="L16"/>
  <c r="L24"/>
  <c r="L23"/>
  <c r="L22"/>
  <c r="L18"/>
  <c r="L21"/>
  <c r="L17"/>
  <c r="L27"/>
  <c r="L20"/>
  <c r="L26"/>
  <c r="L25"/>
  <c r="L15"/>
  <c r="L14"/>
  <c r="L13"/>
  <c r="L12"/>
  <c r="L11"/>
  <c r="L2"/>
  <c r="L5"/>
  <c r="L10"/>
  <c r="L4"/>
  <c r="L3"/>
  <c r="L7"/>
  <c r="L9"/>
  <c r="L6"/>
  <c r="L8"/>
  <c r="O19"/>
  <c r="O16"/>
  <c r="O24"/>
  <c r="O23"/>
  <c r="O22"/>
  <c r="O18"/>
  <c r="O21"/>
  <c r="O17"/>
  <c r="O27"/>
  <c r="O20"/>
  <c r="O26"/>
  <c r="O25"/>
  <c r="O15"/>
  <c r="O14"/>
  <c r="O13"/>
  <c r="O12"/>
  <c r="O11"/>
  <c r="O2"/>
  <c r="O5"/>
  <c r="O10"/>
  <c r="O4"/>
  <c r="O3"/>
  <c r="O7"/>
  <c r="O9"/>
  <c r="O6"/>
  <c r="O8"/>
  <c r="L27" i="1"/>
  <c r="L26"/>
  <c r="L25"/>
  <c r="L24"/>
  <c r="L23"/>
  <c r="L22"/>
  <c r="L21"/>
  <c r="L20"/>
  <c r="L19"/>
  <c r="L18"/>
  <c r="L17"/>
  <c r="L16"/>
  <c r="L15"/>
  <c r="L14"/>
  <c r="L13"/>
  <c r="L12"/>
  <c r="L11"/>
  <c r="L10"/>
  <c r="L9"/>
  <c r="L8"/>
  <c r="L7"/>
  <c r="L6"/>
  <c r="L5"/>
  <c r="L4"/>
  <c r="L3"/>
  <c r="L2"/>
  <c r="O27"/>
  <c r="O26"/>
  <c r="O25"/>
  <c r="O24"/>
  <c r="O23"/>
  <c r="O22"/>
  <c r="O21"/>
  <c r="O20"/>
  <c r="O19"/>
  <c r="O18"/>
  <c r="O17"/>
  <c r="O16"/>
  <c r="O15"/>
  <c r="O14"/>
  <c r="O13"/>
  <c r="O12"/>
  <c r="O11"/>
  <c r="O10"/>
  <c r="O9"/>
  <c r="O8"/>
  <c r="O7"/>
  <c r="O6"/>
  <c r="O5"/>
  <c r="O4"/>
  <c r="O3"/>
  <c r="O2"/>
  <c r="O28" i="8"/>
  <c r="Q24"/>
  <c r="E24" s="1"/>
  <c r="H24"/>
  <c r="Q23"/>
  <c r="E23" s="1"/>
  <c r="H23"/>
  <c r="Q25"/>
  <c r="E25" s="1"/>
  <c r="H25"/>
  <c r="Q20"/>
  <c r="E20" s="1"/>
  <c r="H20"/>
  <c r="Q19"/>
  <c r="E19" s="1"/>
  <c r="H19"/>
  <c r="Q27"/>
  <c r="E27" s="1"/>
  <c r="H27"/>
  <c r="Q26"/>
  <c r="E26" s="1"/>
  <c r="H26"/>
  <c r="Q22"/>
  <c r="E22" s="1"/>
  <c r="H22"/>
  <c r="Q28"/>
  <c r="E28" s="1"/>
  <c r="H28"/>
  <c r="L28" s="1"/>
  <c r="Q18"/>
  <c r="E18" s="1"/>
  <c r="H18"/>
  <c r="Q21"/>
  <c r="E21" s="1"/>
  <c r="H21"/>
  <c r="Q17"/>
  <c r="E17" s="1"/>
  <c r="H17"/>
  <c r="H16"/>
  <c r="H4"/>
  <c r="H3"/>
  <c r="H15"/>
  <c r="H6"/>
  <c r="H9"/>
  <c r="H8"/>
  <c r="H14"/>
  <c r="H13"/>
  <c r="H12"/>
  <c r="H11"/>
  <c r="H10"/>
  <c r="H7"/>
  <c r="H5"/>
  <c r="H2"/>
  <c r="Q16"/>
  <c r="E16" s="1"/>
  <c r="Q4"/>
  <c r="E4" s="1"/>
  <c r="Q3"/>
  <c r="E3" s="1"/>
  <c r="Q15"/>
  <c r="E15" s="1"/>
  <c r="Q6"/>
  <c r="E6" s="1"/>
  <c r="P6" s="1"/>
  <c r="Q9"/>
  <c r="E9" s="1"/>
  <c r="P9" s="1"/>
  <c r="Q8"/>
  <c r="E8" s="1"/>
  <c r="P8" s="1"/>
  <c r="Q14"/>
  <c r="E14" s="1"/>
  <c r="P14" s="1"/>
  <c r="Q13"/>
  <c r="E13" s="1"/>
  <c r="Q12"/>
  <c r="E12" s="1"/>
  <c r="Q11"/>
  <c r="E11" s="1"/>
  <c r="P11" s="1"/>
  <c r="Q10"/>
  <c r="E10" s="1"/>
  <c r="Q7"/>
  <c r="E7" s="1"/>
  <c r="P7" s="1"/>
  <c r="Q5"/>
  <c r="E5" s="1"/>
  <c r="P5" s="1"/>
  <c r="Q2"/>
  <c r="E2" s="1"/>
  <c r="B3" i="7"/>
  <c r="Q10" i="1"/>
  <c r="E10" s="1"/>
  <c r="F10" s="1"/>
  <c r="Q6"/>
  <c r="E6" s="1"/>
  <c r="F6" s="1"/>
  <c r="Q26"/>
  <c r="E26" s="1"/>
  <c r="F26" s="1"/>
  <c r="Q22"/>
  <c r="E22" s="1"/>
  <c r="F22" s="1"/>
  <c r="Q21"/>
  <c r="E21" s="1"/>
  <c r="F21" s="1"/>
  <c r="Q17"/>
  <c r="Q18"/>
  <c r="E18" s="1"/>
  <c r="F18" s="1"/>
  <c r="Q23"/>
  <c r="E23" s="1"/>
  <c r="F23" s="1"/>
  <c r="Q7"/>
  <c r="E7" s="1"/>
  <c r="F7" s="1"/>
  <c r="Q2"/>
  <c r="E2" s="1"/>
  <c r="F2" s="1"/>
  <c r="Q25"/>
  <c r="E25" s="1"/>
  <c r="F25" s="1"/>
  <c r="Q24"/>
  <c r="E24" s="1"/>
  <c r="F24" s="1"/>
  <c r="Q19"/>
  <c r="E19" s="1"/>
  <c r="F19" s="1"/>
  <c r="Q15"/>
  <c r="E15" s="1"/>
  <c r="F15" s="1"/>
  <c r="Q11"/>
  <c r="E11" s="1"/>
  <c r="F11" s="1"/>
  <c r="Q13"/>
  <c r="E13" s="1"/>
  <c r="F13" s="1"/>
  <c r="Q9"/>
  <c r="E9" s="1"/>
  <c r="F9" s="1"/>
  <c r="Q8"/>
  <c r="E8" s="1"/>
  <c r="F8" s="1"/>
  <c r="Q14"/>
  <c r="E14" s="1"/>
  <c r="F14" s="1"/>
  <c r="Q12"/>
  <c r="E12" s="1"/>
  <c r="F12" s="1"/>
  <c r="Q16"/>
  <c r="E16" s="1"/>
  <c r="F16" s="1"/>
  <c r="Q27"/>
  <c r="E27" s="1"/>
  <c r="F27" s="1"/>
  <c r="Q20"/>
  <c r="E20" s="1"/>
  <c r="F20" s="1"/>
  <c r="Q4"/>
  <c r="E4" s="1"/>
  <c r="F4" s="1"/>
  <c r="Q5"/>
  <c r="E5" s="1"/>
  <c r="F5" s="1"/>
  <c r="Q3"/>
  <c r="E3" s="1"/>
  <c r="F3" s="1"/>
  <c r="E17"/>
  <c r="F17" s="1"/>
  <c r="P16"/>
  <c r="P23"/>
  <c r="P26"/>
  <c r="P25"/>
  <c r="P24"/>
  <c r="P22"/>
  <c r="P27"/>
  <c r="P21"/>
  <c r="P20"/>
  <c r="P19"/>
  <c r="P17"/>
  <c r="P15"/>
  <c r="P18"/>
  <c r="P6"/>
  <c r="P11"/>
  <c r="P5"/>
  <c r="P13"/>
  <c r="P2"/>
  <c r="P10"/>
  <c r="P9"/>
  <c r="P8"/>
  <c r="P4"/>
  <c r="P3"/>
  <c r="P14"/>
  <c r="P12"/>
  <c r="P7"/>
  <c r="H8" i="5" l="1"/>
  <c r="G3"/>
  <c r="F3"/>
  <c r="F14" i="8"/>
  <c r="P21"/>
  <c r="F21"/>
  <c r="F18"/>
  <c r="P18"/>
  <c r="F27"/>
  <c r="P27"/>
  <c r="F23"/>
  <c r="P23"/>
  <c r="P28"/>
  <c r="F28"/>
  <c r="P19"/>
  <c r="F19"/>
  <c r="P24"/>
  <c r="F24"/>
  <c r="F17"/>
  <c r="P17"/>
  <c r="F22"/>
  <c r="P22"/>
  <c r="F20"/>
  <c r="P20"/>
  <c r="P26"/>
  <c r="F26"/>
  <c r="P25"/>
  <c r="F25"/>
  <c r="P10"/>
  <c r="P2"/>
  <c r="P15"/>
  <c r="F3"/>
  <c r="P3"/>
  <c r="F16"/>
  <c r="P16"/>
  <c r="P4"/>
  <c r="F4"/>
  <c r="P13"/>
  <c r="P12"/>
  <c r="F6"/>
  <c r="F7"/>
  <c r="F5"/>
  <c r="F11"/>
  <c r="F8"/>
  <c r="F9"/>
  <c r="F10" l="1"/>
  <c r="F2"/>
  <c r="F15"/>
  <c r="F13"/>
  <c r="F12"/>
</calcChain>
</file>

<file path=xl/sharedStrings.xml><?xml version="1.0" encoding="utf-8"?>
<sst xmlns="http://schemas.openxmlformats.org/spreadsheetml/2006/main" count="307" uniqueCount="148">
  <si>
    <t>#</t>
  </si>
  <si>
    <t>unit</t>
  </si>
  <si>
    <t>DP</t>
  </si>
  <si>
    <t>FV</t>
  </si>
  <si>
    <t>Wounds</t>
  </si>
  <si>
    <t>total dp</t>
  </si>
  <si>
    <t>Aquilifer</t>
  </si>
  <si>
    <t>Archers</t>
  </si>
  <si>
    <t>Auxiliares</t>
  </si>
  <si>
    <t>Ballista</t>
  </si>
  <si>
    <t>Cataphracts</t>
  </si>
  <si>
    <t>Cavalry</t>
  </si>
  <si>
    <t>Centurion</t>
  </si>
  <si>
    <t>Imaginifer</t>
  </si>
  <si>
    <t>Imperator</t>
  </si>
  <si>
    <t>Legionaries</t>
  </si>
  <si>
    <t>Onager</t>
  </si>
  <si>
    <t>Praetorians</t>
  </si>
  <si>
    <t>Scorpio</t>
  </si>
  <si>
    <t>+1 engagement</t>
  </si>
  <si>
    <t>+1 shooting</t>
  </si>
  <si>
    <t>Long range</t>
  </si>
  <si>
    <t>Wide arc</t>
  </si>
  <si>
    <t>Slow</t>
  </si>
  <si>
    <t>Impetus</t>
  </si>
  <si>
    <t>Reactive</t>
  </si>
  <si>
    <t>Excite</t>
  </si>
  <si>
    <t>Double Order</t>
  </si>
  <si>
    <t>Leader</t>
  </si>
  <si>
    <t>roman</t>
  </si>
  <si>
    <t>type</t>
  </si>
  <si>
    <t>Champion</t>
  </si>
  <si>
    <t>Chariot</t>
  </si>
  <si>
    <t>Druid</t>
  </si>
  <si>
    <t>Gaesatae</t>
  </si>
  <si>
    <t>Hero</t>
  </si>
  <si>
    <t>Horsemen</t>
  </si>
  <si>
    <t>Javelinmen</t>
  </si>
  <si>
    <t>Noble Cavalry</t>
  </si>
  <si>
    <t>Noblemen</t>
  </si>
  <si>
    <t>Slingers</t>
  </si>
  <si>
    <t>Warband</t>
  </si>
  <si>
    <t>Warchief</t>
  </si>
  <si>
    <t>Warrior Queen</t>
  </si>
  <si>
    <t>Disband</t>
  </si>
  <si>
    <t>Overwhelming</t>
  </si>
  <si>
    <t>Fast</t>
  </si>
  <si>
    <t>Heal</t>
  </si>
  <si>
    <t>Fury</t>
  </si>
  <si>
    <t>+1 Wounds</t>
  </si>
  <si>
    <t>celt</t>
  </si>
  <si>
    <t>cost</t>
  </si>
  <si>
    <t>Malus</t>
  </si>
  <si>
    <t>Fire Specialist</t>
  </si>
  <si>
    <t>Melee Specialist</t>
  </si>
  <si>
    <t>Fire semi-spec.</t>
  </si>
  <si>
    <t>Melee semi-spec.</t>
  </si>
  <si>
    <t>Dp-CDP</t>
  </si>
  <si>
    <t>Factor</t>
  </si>
  <si>
    <t>Each wound</t>
  </si>
  <si>
    <t>Each different dice</t>
  </si>
  <si>
    <t>Each pair of equal dices</t>
  </si>
  <si>
    <t>Details</t>
  </si>
  <si>
    <t>SD equal</t>
  </si>
  <si>
    <t>En.Dice</t>
  </si>
  <si>
    <t>Sh.Dice</t>
  </si>
  <si>
    <t>ED Equal</t>
  </si>
  <si>
    <t>Traits</t>
  </si>
  <si>
    <t>Trait</t>
  </si>
  <si>
    <t>Having 2 traits with a FV of 1 and no shooting dices</t>
  </si>
  <si>
    <t>Having 2 traits with a FV of 1 having ONLY shooting dices</t>
  </si>
  <si>
    <t>Having 3 traits with a FV of 1 and no shooting dices</t>
  </si>
  <si>
    <t>Having 3 traits with a FV of 1 having ONLY shooting dices</t>
  </si>
  <si>
    <t>Cost zero? Yes! But it spices up the game!</t>
  </si>
  <si>
    <t>Hail to the flag!</t>
  </si>
  <si>
    <t>That dice is important.</t>
  </si>
  <si>
    <t>This trait is awesome… (use it with shooters!)</t>
  </si>
  <si>
    <t>The special trait is not free…</t>
  </si>
  <si>
    <t>Totals</t>
  </si>
  <si>
    <t>Army cards</t>
  </si>
  <si>
    <t>Total DP</t>
  </si>
  <si>
    <t>FV1 cards</t>
  </si>
  <si>
    <t>FV2 cards</t>
  </si>
  <si>
    <t>FV3 cards</t>
  </si>
  <si>
    <t>FV4 cards</t>
  </si>
  <si>
    <t>Marcos "TOPO" Hidalgo</t>
  </si>
  <si>
    <t xml:space="preserve">I'm really fascinated with the Pocket Battles system, it is fast paced and extremely rich, up to the point that I'm planning to use it for large scale </t>
  </si>
  <si>
    <t>battles in Role Playing and Live Action Role Playing as part of bigger and more complex economic and political systems.</t>
  </si>
  <si>
    <t xml:space="preserve">Only having the first module (Romans vs. Celts) I've done some quick maths to try to figure out how armies are balanced... and found some interesting </t>
  </si>
  <si>
    <t>results... in fact in most cases you can calculate an accurate DP factor with this "rules".</t>
  </si>
  <si>
    <t xml:space="preserve">In RvsC you have some interesting totals for the armies, that is 30 cards per player... about an average 58 DPs sum for all unit types with a grand total of </t>
  </si>
  <si>
    <t xml:space="preserve">111 to 119 DPs in the army (HEHE! if you play to 100 points you just have to take out 11 points if you are Roman and 19 points if you are Celt, so you can </t>
  </si>
  <si>
    <t xml:space="preserve">arrange your army quicker!); and the most important factor, the FV (formation value) seems to be similar too, if you get the FV*Number of cards you get </t>
  </si>
  <si>
    <t>similar values for each army (very close to 92 average).</t>
  </si>
  <si>
    <t xml:space="preserve">Having all that in mind the DP of a card can be calculated with just some very simple rules: 1 for each wound plus 1 for each different dice plus 1 for each </t>
  </si>
  <si>
    <t>pair of similar dices plus the value of the specific trait (see the chart)</t>
  </si>
  <si>
    <t xml:space="preserve">With celts and romans that works pretty accurate... some celt troops seems to be overprized (as you probably already supposed if you've played some games), </t>
  </si>
  <si>
    <t>warbands, chariot, horsemen and noble cavalry. But IMHO numbers seem right.</t>
  </si>
  <si>
    <t xml:space="preserve">Obviously that point system is not the bible, when creating custom armies with that system YOU MUST NOT TRY TO BE A POWERPLAYER, you must try to catch the </t>
  </si>
  <si>
    <t>right feeling of the army into the numbers... and then use the points to make it balanced.</t>
  </si>
  <si>
    <t xml:space="preserve">For example for a exagerated WWII easter front you'll use a full of cheap'n'bad infantry for the soviets and lots of blitzkrieg machines for the Axis... but </t>
  </si>
  <si>
    <t>in sum It'll be balanced.</t>
  </si>
  <si>
    <t xml:space="preserve">A good point to start is first balance number of cards for each type and it's FV. In RvsC as you can see there is never more cards that FV allowance of each </t>
  </si>
  <si>
    <t>type... except for FV4, where you have up to 5 cards of crappy regular troops.</t>
  </si>
  <si>
    <t xml:space="preserve">I hope this document is usefull enough for you as an starting point to create a custom army, at least in the paper you can go for two or three balanced </t>
  </si>
  <si>
    <t xml:space="preserve">armies capable of facing other armies in the series... the final balancing should be done after playtesting, but with this system you can quickly create </t>
  </si>
  <si>
    <t xml:space="preserve">something that "should be" and incorporate some new traits (I thing the game doesn't need it but... you can add them for house rules!) calculating the cost </t>
  </si>
  <si>
    <t>quickly.</t>
  </si>
  <si>
    <t>C DP</t>
  </si>
  <si>
    <t>Max Jenius</t>
  </si>
  <si>
    <t>Roy Focker</t>
  </si>
  <si>
    <t>Rick Hunter</t>
  </si>
  <si>
    <t>Lynn Minmay Holo</t>
  </si>
  <si>
    <t>Monster</t>
  </si>
  <si>
    <t>Phalanx</t>
  </si>
  <si>
    <t>Spartan</t>
  </si>
  <si>
    <t>Spider bug</t>
  </si>
  <si>
    <t>Lancer</t>
  </si>
  <si>
    <t>slow</t>
  </si>
  <si>
    <t>VF-1J GBP-1S</t>
  </si>
  <si>
    <t>VF-1A</t>
  </si>
  <si>
    <t>VF-X-4</t>
  </si>
  <si>
    <t>UN Spacy</t>
  </si>
  <si>
    <t>VF-1S Strike</t>
  </si>
  <si>
    <t>VF-1S Super V</t>
  </si>
  <si>
    <t>Zentraedi</t>
  </si>
  <si>
    <t>Reguld</t>
  </si>
  <si>
    <t>Reguld LMC</t>
  </si>
  <si>
    <t>Reguld HMC</t>
  </si>
  <si>
    <t>Gnerl Fighter Pod</t>
  </si>
  <si>
    <t>Salvage ship</t>
  </si>
  <si>
    <t>Glaug</t>
  </si>
  <si>
    <t>Nousjadeul-Ger</t>
  </si>
  <si>
    <t>Queadluun-Rau</t>
  </si>
  <si>
    <t>Picket Patrol</t>
  </si>
  <si>
    <t>Quiltra-Quelamitz</t>
  </si>
  <si>
    <t>Thurvel-Salan BB</t>
  </si>
  <si>
    <t>Golg Gant Charts</t>
  </si>
  <si>
    <t>Specialist</t>
  </si>
  <si>
    <t>Total</t>
  </si>
  <si>
    <t>Berserk (dissident)</t>
  </si>
  <si>
    <t>+1 Shoot</t>
  </si>
  <si>
    <t>Roman</t>
  </si>
  <si>
    <t>Celt</t>
  </si>
  <si>
    <t>total FV cards</t>
  </si>
  <si>
    <t>Melee dices</t>
  </si>
  <si>
    <t>Shooting dices</t>
  </si>
  <si>
    <t>Zentradi</t>
  </si>
</sst>
</file>

<file path=xl/styles.xml><?xml version="1.0" encoding="utf-8"?>
<styleSheet xmlns="http://schemas.openxmlformats.org/spreadsheetml/2006/main">
  <fonts count="7">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font>
    <font>
      <sz val="11"/>
      <color rgb="FFFF0000"/>
      <name val="Calibri"/>
      <family val="2"/>
      <scheme val="minor"/>
    </font>
    <font>
      <sz val="11"/>
      <color theme="6"/>
      <name val="Calibri"/>
      <family val="2"/>
      <scheme val="minor"/>
    </font>
  </fonts>
  <fills count="5">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tint="-4.9989318521683403E-2"/>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5">
    <xf numFmtId="0" fontId="0" fillId="0" borderId="0" xfId="0"/>
    <xf numFmtId="0" fontId="0" fillId="0" borderId="0" xfId="0" applyAlignment="1">
      <alignment horizontal="center"/>
    </xf>
    <xf numFmtId="49" fontId="0" fillId="0" borderId="0" xfId="0" applyNumberFormat="1" applyAlignment="1">
      <alignment horizontal="center"/>
    </xf>
    <xf numFmtId="0" fontId="3" fillId="2" borderId="0" xfId="0" applyFont="1" applyFill="1" applyAlignment="1">
      <alignment horizontal="center"/>
    </xf>
    <xf numFmtId="49" fontId="3" fillId="2" borderId="0" xfId="0" applyNumberFormat="1" applyFont="1" applyFill="1" applyAlignment="1">
      <alignment horizontal="center"/>
    </xf>
    <xf numFmtId="0" fontId="1" fillId="2" borderId="0" xfId="0" applyFont="1" applyFill="1" applyAlignment="1">
      <alignment horizontal="center"/>
    </xf>
    <xf numFmtId="0" fontId="2" fillId="0" borderId="0" xfId="0" applyFont="1"/>
    <xf numFmtId="1" fontId="3" fillId="2" borderId="0" xfId="0" applyNumberFormat="1" applyFont="1" applyFill="1" applyAlignment="1">
      <alignment horizontal="center"/>
    </xf>
    <xf numFmtId="1" fontId="0" fillId="0" borderId="0" xfId="0" applyNumberFormat="1" applyAlignment="1">
      <alignment horizontal="center"/>
    </xf>
    <xf numFmtId="0" fontId="3" fillId="2" borderId="0" xfId="0" applyFont="1" applyFill="1" applyAlignment="1">
      <alignment horizontal="left"/>
    </xf>
    <xf numFmtId="0" fontId="0" fillId="0" borderId="0" xfId="0" applyAlignment="1">
      <alignment horizontal="left"/>
    </xf>
    <xf numFmtId="49" fontId="0" fillId="0" borderId="0" xfId="0" applyNumberFormat="1" applyAlignment="1">
      <alignment horizontal="left"/>
    </xf>
    <xf numFmtId="49" fontId="3" fillId="2" borderId="0" xfId="0" applyNumberFormat="1" applyFont="1" applyFill="1" applyAlignment="1">
      <alignment horizontal="left"/>
    </xf>
    <xf numFmtId="1" fontId="1" fillId="2" borderId="0" xfId="0" applyNumberFormat="1" applyFont="1" applyFill="1" applyAlignment="1">
      <alignment horizontal="center"/>
    </xf>
    <xf numFmtId="1" fontId="2" fillId="0" borderId="0" xfId="0" applyNumberFormat="1" applyFont="1" applyAlignment="1">
      <alignment horizontal="center"/>
    </xf>
    <xf numFmtId="1" fontId="2" fillId="3" borderId="0" xfId="0" applyNumberFormat="1" applyFont="1" applyFill="1" applyAlignment="1">
      <alignment horizontal="center"/>
    </xf>
    <xf numFmtId="1" fontId="0" fillId="0" borderId="0" xfId="0" applyNumberFormat="1" applyFont="1" applyAlignment="1">
      <alignment horizontal="center"/>
    </xf>
    <xf numFmtId="1" fontId="2" fillId="4" borderId="0" xfId="0" applyNumberFormat="1" applyFont="1" applyFill="1" applyAlignment="1">
      <alignment horizontal="center"/>
    </xf>
    <xf numFmtId="1" fontId="0" fillId="4" borderId="0" xfId="0" applyNumberFormat="1" applyFill="1" applyAlignment="1">
      <alignment horizontal="center"/>
    </xf>
    <xf numFmtId="0" fontId="4" fillId="0" borderId="0" xfId="1" applyAlignment="1" applyProtection="1"/>
    <xf numFmtId="0" fontId="0" fillId="0" borderId="1" xfId="0" applyBorder="1"/>
    <xf numFmtId="0" fontId="0" fillId="0" borderId="2" xfId="0" applyBorder="1"/>
    <xf numFmtId="0" fontId="0" fillId="0" borderId="3" xfId="0" applyBorder="1"/>
    <xf numFmtId="1" fontId="5" fillId="0" borderId="0" xfId="0" applyNumberFormat="1" applyFont="1" applyAlignment="1">
      <alignment horizontal="center"/>
    </xf>
    <xf numFmtId="0" fontId="3" fillId="2" borderId="4" xfId="0" applyFont="1" applyFill="1" applyBorder="1" applyAlignment="1">
      <alignment horizontal="center"/>
    </xf>
    <xf numFmtId="0" fontId="1" fillId="2" borderId="4" xfId="0" applyFont="1" applyFill="1" applyBorder="1" applyAlignment="1">
      <alignment horizontal="center"/>
    </xf>
    <xf numFmtId="1" fontId="1" fillId="2" borderId="4" xfId="0" applyNumberFormat="1" applyFont="1" applyFill="1" applyBorder="1" applyAlignment="1">
      <alignment horizontal="center"/>
    </xf>
    <xf numFmtId="1" fontId="3" fillId="2" borderId="4" xfId="0" applyNumberFormat="1" applyFont="1" applyFill="1" applyBorder="1" applyAlignment="1">
      <alignment horizontal="center"/>
    </xf>
    <xf numFmtId="49" fontId="3" fillId="2" borderId="4" xfId="0" applyNumberFormat="1" applyFont="1" applyFill="1" applyBorder="1" applyAlignment="1">
      <alignment horizontal="left"/>
    </xf>
    <xf numFmtId="49" fontId="3" fillId="2" borderId="4" xfId="0" applyNumberFormat="1" applyFont="1" applyFill="1" applyBorder="1" applyAlignment="1"/>
    <xf numFmtId="0" fontId="0" fillId="0" borderId="0" xfId="0" applyAlignment="1"/>
    <xf numFmtId="1" fontId="6" fillId="0" borderId="0" xfId="0" applyNumberFormat="1" applyFont="1" applyAlignment="1">
      <alignment horizontal="center"/>
    </xf>
    <xf numFmtId="0" fontId="0" fillId="0" borderId="0" xfId="0" applyAlignment="1">
      <alignment horizontal="center" vertical="top"/>
    </xf>
    <xf numFmtId="0" fontId="3" fillId="2" borderId="0" xfId="0" applyFont="1" applyFill="1" applyAlignment="1">
      <alignment horizontal="center" vertical="top"/>
    </xf>
    <xf numFmtId="1" fontId="0" fillId="0" borderId="0" xfId="0" applyNumberFormat="1" applyAlignment="1">
      <alignment horizontal="center" vertical="top"/>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2:B29"/>
  <sheetViews>
    <sheetView tabSelected="1" workbookViewId="0">
      <selection activeCell="B3" sqref="B2:B3"/>
    </sheetView>
  </sheetViews>
  <sheetFormatPr baseColWidth="10" defaultRowHeight="15"/>
  <cols>
    <col min="2" max="2" width="144" customWidth="1"/>
  </cols>
  <sheetData>
    <row r="2" spans="2:2">
      <c r="B2" s="6" t="s">
        <v>85</v>
      </c>
    </row>
    <row r="3" spans="2:2">
      <c r="B3" s="19" t="str">
        <f>HYPERLINK("http://www.toposolitario.com ","WWW.TOPOSOLITARIO.COM")</f>
        <v>WWW.TOPOSOLITARIO.COM</v>
      </c>
    </row>
    <row r="4" spans="2:2" ht="15.75" thickBot="1"/>
    <row r="5" spans="2:2">
      <c r="B5" s="20" t="s">
        <v>86</v>
      </c>
    </row>
    <row r="6" spans="2:2">
      <c r="B6" s="21" t="s">
        <v>87</v>
      </c>
    </row>
    <row r="7" spans="2:2">
      <c r="B7" s="21"/>
    </row>
    <row r="8" spans="2:2">
      <c r="B8" s="21" t="s">
        <v>88</v>
      </c>
    </row>
    <row r="9" spans="2:2">
      <c r="B9" s="21" t="s">
        <v>89</v>
      </c>
    </row>
    <row r="10" spans="2:2">
      <c r="B10" s="21" t="s">
        <v>90</v>
      </c>
    </row>
    <row r="11" spans="2:2">
      <c r="B11" s="21" t="s">
        <v>91</v>
      </c>
    </row>
    <row r="12" spans="2:2">
      <c r="B12" s="21" t="s">
        <v>92</v>
      </c>
    </row>
    <row r="13" spans="2:2">
      <c r="B13" s="21" t="s">
        <v>93</v>
      </c>
    </row>
    <row r="14" spans="2:2">
      <c r="B14" s="21"/>
    </row>
    <row r="15" spans="2:2">
      <c r="B15" s="21" t="s">
        <v>94</v>
      </c>
    </row>
    <row r="16" spans="2:2">
      <c r="B16" s="21" t="s">
        <v>95</v>
      </c>
    </row>
    <row r="17" spans="2:2">
      <c r="B17" s="21"/>
    </row>
    <row r="18" spans="2:2">
      <c r="B18" s="21" t="s">
        <v>96</v>
      </c>
    </row>
    <row r="19" spans="2:2">
      <c r="B19" s="21" t="s">
        <v>97</v>
      </c>
    </row>
    <row r="20" spans="2:2">
      <c r="B20" s="21" t="s">
        <v>98</v>
      </c>
    </row>
    <row r="21" spans="2:2">
      <c r="B21" s="21" t="s">
        <v>99</v>
      </c>
    </row>
    <row r="22" spans="2:2">
      <c r="B22" s="21" t="s">
        <v>100</v>
      </c>
    </row>
    <row r="23" spans="2:2">
      <c r="B23" s="21" t="s">
        <v>101</v>
      </c>
    </row>
    <row r="24" spans="2:2">
      <c r="B24" s="21" t="s">
        <v>102</v>
      </c>
    </row>
    <row r="25" spans="2:2">
      <c r="B25" s="21" t="s">
        <v>103</v>
      </c>
    </row>
    <row r="26" spans="2:2">
      <c r="B26" s="21" t="s">
        <v>104</v>
      </c>
    </row>
    <row r="27" spans="2:2">
      <c r="B27" s="21" t="s">
        <v>105</v>
      </c>
    </row>
    <row r="28" spans="2:2">
      <c r="B28" s="21" t="s">
        <v>106</v>
      </c>
    </row>
    <row r="29" spans="2:2" ht="15.75" thickBot="1">
      <c r="B29" s="22"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25"/>
  <sheetViews>
    <sheetView workbookViewId="0">
      <selection activeCell="J7" sqref="J7"/>
    </sheetView>
  </sheetViews>
  <sheetFormatPr baseColWidth="10" defaultRowHeight="15"/>
  <cols>
    <col min="1" max="1" width="21.85546875" style="10" bestFit="1" customWidth="1"/>
    <col min="2" max="2" width="3.42578125" style="1" bestFit="1" customWidth="1"/>
    <col min="3" max="3" width="51.28515625" bestFit="1" customWidth="1"/>
    <col min="5" max="5" width="13.85546875" style="10" bestFit="1" customWidth="1"/>
    <col min="6" max="6" width="11.42578125" style="2"/>
  </cols>
  <sheetData>
    <row r="1" spans="1:9">
      <c r="A1" s="9" t="s">
        <v>58</v>
      </c>
      <c r="B1" s="3" t="s">
        <v>2</v>
      </c>
      <c r="C1" s="3" t="s">
        <v>62</v>
      </c>
      <c r="E1" s="9" t="s">
        <v>78</v>
      </c>
      <c r="F1" s="4" t="s">
        <v>142</v>
      </c>
      <c r="G1" s="4" t="s">
        <v>143</v>
      </c>
      <c r="H1" s="33" t="s">
        <v>122</v>
      </c>
      <c r="I1" s="33" t="s">
        <v>147</v>
      </c>
    </row>
    <row r="2" spans="1:9">
      <c r="A2" s="10" t="s">
        <v>60</v>
      </c>
      <c r="B2" s="1">
        <v>1</v>
      </c>
      <c r="E2" s="10" t="s">
        <v>79</v>
      </c>
      <c r="F2" s="8">
        <f>SUM('Celts vs romans'!B2:B14)</f>
        <v>30</v>
      </c>
      <c r="G2" s="1">
        <f>SUM('Celts vs romans'!B15:B27)</f>
        <v>30</v>
      </c>
      <c r="H2" s="32">
        <f>SUM('Zentradi vs UNSpacy'!B2:B15)</f>
        <v>30</v>
      </c>
      <c r="I2" s="32">
        <f>SUM('Zentradi vs UNSpacy'!B16:B28)</f>
        <v>30</v>
      </c>
    </row>
    <row r="3" spans="1:9">
      <c r="A3" s="10" t="s">
        <v>61</v>
      </c>
      <c r="B3" s="1">
        <v>1</v>
      </c>
      <c r="E3" s="10" t="s">
        <v>80</v>
      </c>
      <c r="F3" s="8">
        <f>SUM('Celts vs romans'!P2:P14)</f>
        <v>111</v>
      </c>
      <c r="G3" s="8">
        <f>SUM('Celts vs romans'!P15:P27)</f>
        <v>119</v>
      </c>
      <c r="H3" s="34">
        <f>SUM('Zentradi vs UNSpacy'!P2:P15)</f>
        <v>118</v>
      </c>
      <c r="I3" s="34">
        <f>SUM('Zentradi vs UNSpacy'!P16:P28)</f>
        <v>107</v>
      </c>
    </row>
    <row r="4" spans="1:9">
      <c r="A4" s="10" t="s">
        <v>59</v>
      </c>
      <c r="B4" s="1">
        <v>1</v>
      </c>
      <c r="E4" s="10" t="s">
        <v>81</v>
      </c>
      <c r="F4" s="8">
        <v>5</v>
      </c>
      <c r="G4" s="1">
        <v>4</v>
      </c>
      <c r="H4" s="32">
        <f>'Zentradi vs UNSpacy'!B8+'Zentradi vs UNSpacy'!B9+'Zentradi vs UNSpacy'!B10+'Zentradi vs UNSpacy'!B14+'Zentradi vs UNSpacy'!B15</f>
        <v>5</v>
      </c>
      <c r="I4" s="32">
        <f>'Zentradi vs UNSpacy'!B26+'Zentradi vs UNSpacy'!B27+'Zentradi vs UNSpacy'!B28</f>
        <v>3</v>
      </c>
    </row>
    <row r="5" spans="1:9">
      <c r="A5" s="9" t="s">
        <v>68</v>
      </c>
      <c r="B5" s="3" t="s">
        <v>2</v>
      </c>
      <c r="C5" s="3" t="s">
        <v>62</v>
      </c>
      <c r="E5" s="10" t="s">
        <v>82</v>
      </c>
      <c r="F5" s="8">
        <v>0</v>
      </c>
      <c r="G5" s="1">
        <v>6</v>
      </c>
      <c r="H5" s="32">
        <f>'Zentradi vs UNSpacy'!B3+'Zentradi vs UNSpacy'!B6+'Zentradi vs UNSpacy'!B7+'Zentradi vs UNSpacy'!B11</f>
        <v>9</v>
      </c>
      <c r="I5" s="32">
        <f>'Zentradi vs UNSpacy'!B21+'Zentradi vs UNSpacy'!B22+'Zentradi vs UNSpacy'!B23+'Zentradi vs UNSpacy'!B24</f>
        <v>8</v>
      </c>
    </row>
    <row r="6" spans="1:9">
      <c r="A6" s="11" t="s">
        <v>26</v>
      </c>
      <c r="B6" s="8">
        <v>3</v>
      </c>
      <c r="C6" t="s">
        <v>74</v>
      </c>
      <c r="E6" s="10" t="s">
        <v>83</v>
      </c>
      <c r="F6" s="8">
        <v>11</v>
      </c>
      <c r="G6" s="1">
        <v>6</v>
      </c>
      <c r="H6" s="32">
        <f>'Zentradi vs UNSpacy'!B4+'Zentradi vs UNSpacy'!B5+'Zentradi vs UNSpacy'!B12+'Zentradi vs UNSpacy'!B13</f>
        <v>10</v>
      </c>
      <c r="I6" s="32">
        <f>'Zentradi vs UNSpacy'!B18+'Zentradi vs UNSpacy'!B19+'Zentradi vs UNSpacy'!B20+'Zentradi vs UNSpacy'!B25</f>
        <v>10</v>
      </c>
    </row>
    <row r="7" spans="1:9">
      <c r="A7" s="11" t="s">
        <v>19</v>
      </c>
      <c r="B7" s="8">
        <v>2</v>
      </c>
      <c r="C7" t="s">
        <v>75</v>
      </c>
      <c r="E7" s="10" t="s">
        <v>84</v>
      </c>
      <c r="F7" s="8">
        <v>14</v>
      </c>
      <c r="G7" s="1">
        <v>14</v>
      </c>
      <c r="H7" s="32">
        <f>'Zentradi vs UNSpacy'!B2</f>
        <v>6</v>
      </c>
      <c r="I7" s="32">
        <f>'Zentradi vs UNSpacy'!B16+'Zentradi vs UNSpacy'!B17</f>
        <v>9</v>
      </c>
    </row>
    <row r="8" spans="1:9">
      <c r="A8" s="11" t="s">
        <v>44</v>
      </c>
      <c r="B8" s="8">
        <v>2</v>
      </c>
      <c r="C8" t="s">
        <v>76</v>
      </c>
      <c r="E8" s="10" t="s">
        <v>144</v>
      </c>
      <c r="F8" s="8">
        <f>F4+(F5*2)+(F6*3)+(F7*4)</f>
        <v>94</v>
      </c>
      <c r="G8" s="8">
        <f>G4+(G5*2)+(G6*3)+(G7*4)</f>
        <v>90</v>
      </c>
      <c r="H8" s="8">
        <f>H4+(H5*2)+(H6*3)+(H7*4)</f>
        <v>77</v>
      </c>
      <c r="I8" s="8">
        <f>I4+(I5*2)+(I6*3)+(I7*4)</f>
        <v>85</v>
      </c>
    </row>
    <row r="9" spans="1:9">
      <c r="A9" s="11" t="s">
        <v>47</v>
      </c>
      <c r="B9" s="8">
        <v>2</v>
      </c>
      <c r="C9" t="s">
        <v>77</v>
      </c>
      <c r="E9" s="10" t="s">
        <v>146</v>
      </c>
      <c r="F9" s="8">
        <f>SUM('Celts vs romans'!L2:L14)</f>
        <v>18</v>
      </c>
      <c r="G9" s="8">
        <f>SUM('Celts vs romans'!L15:L27)</f>
        <v>16</v>
      </c>
      <c r="H9" s="34">
        <f>SUM('Zentradi vs UNSpacy'!L2:L15)</f>
        <v>19</v>
      </c>
      <c r="I9" s="34">
        <f>SUM('Zentradi vs UNSpacy'!L16:L28)</f>
        <v>21</v>
      </c>
    </row>
    <row r="10" spans="1:9">
      <c r="A10" s="11" t="s">
        <v>28</v>
      </c>
      <c r="B10" s="8">
        <v>2</v>
      </c>
      <c r="C10" t="s">
        <v>77</v>
      </c>
      <c r="E10" s="10" t="s">
        <v>145</v>
      </c>
      <c r="F10" s="8">
        <f>SUM('Celts vs romans'!O2:O14)</f>
        <v>39</v>
      </c>
      <c r="G10" s="8">
        <f>SUM('Celts vs romans'!O15:O27)</f>
        <v>34</v>
      </c>
      <c r="H10" s="34">
        <f>SUM('Zentradi vs UNSpacy'!O2:O15)</f>
        <v>25</v>
      </c>
      <c r="I10" s="34">
        <f>SUM('Zentradi vs UNSpacy'!O16:O28)</f>
        <v>29</v>
      </c>
    </row>
    <row r="11" spans="1:9">
      <c r="A11" s="11" t="s">
        <v>20</v>
      </c>
      <c r="B11" s="8">
        <v>1</v>
      </c>
    </row>
    <row r="12" spans="1:9">
      <c r="A12" s="11" t="s">
        <v>49</v>
      </c>
      <c r="B12" s="8">
        <v>1</v>
      </c>
    </row>
    <row r="13" spans="1:9">
      <c r="A13" s="11" t="s">
        <v>27</v>
      </c>
      <c r="B13" s="8">
        <v>1</v>
      </c>
    </row>
    <row r="14" spans="1:9">
      <c r="A14" s="11" t="s">
        <v>46</v>
      </c>
      <c r="B14" s="8">
        <v>1</v>
      </c>
    </row>
    <row r="15" spans="1:9">
      <c r="A15" s="11" t="s">
        <v>48</v>
      </c>
      <c r="B15" s="8">
        <v>1</v>
      </c>
    </row>
    <row r="16" spans="1:9">
      <c r="A16" s="11" t="s">
        <v>24</v>
      </c>
      <c r="B16" s="8">
        <v>1</v>
      </c>
    </row>
    <row r="17" spans="1:3">
      <c r="A17" s="11" t="s">
        <v>21</v>
      </c>
      <c r="B17" s="8">
        <v>1</v>
      </c>
    </row>
    <row r="18" spans="1:3">
      <c r="A18" s="11" t="s">
        <v>45</v>
      </c>
      <c r="B18" s="8">
        <v>1</v>
      </c>
    </row>
    <row r="19" spans="1:3">
      <c r="A19" s="11" t="s">
        <v>25</v>
      </c>
      <c r="B19" s="8">
        <v>1</v>
      </c>
    </row>
    <row r="20" spans="1:3">
      <c r="A20" s="11" t="s">
        <v>22</v>
      </c>
      <c r="B20" s="8">
        <v>1</v>
      </c>
    </row>
    <row r="21" spans="1:3">
      <c r="A21" s="10" t="s">
        <v>23</v>
      </c>
      <c r="B21" s="8">
        <v>0</v>
      </c>
      <c r="C21" t="s">
        <v>73</v>
      </c>
    </row>
    <row r="22" spans="1:3">
      <c r="A22" s="11" t="s">
        <v>56</v>
      </c>
      <c r="B22" s="8">
        <v>0</v>
      </c>
      <c r="C22" t="s">
        <v>69</v>
      </c>
    </row>
    <row r="23" spans="1:3">
      <c r="A23" s="11" t="s">
        <v>55</v>
      </c>
      <c r="B23" s="8">
        <v>-1</v>
      </c>
      <c r="C23" t="s">
        <v>70</v>
      </c>
    </row>
    <row r="24" spans="1:3">
      <c r="A24" s="10" t="s">
        <v>54</v>
      </c>
      <c r="B24" s="8">
        <v>-1</v>
      </c>
      <c r="C24" t="s">
        <v>71</v>
      </c>
    </row>
    <row r="25" spans="1:3">
      <c r="A25" s="11" t="s">
        <v>53</v>
      </c>
      <c r="B25" s="8">
        <v>-2</v>
      </c>
      <c r="C25" t="s">
        <v>72</v>
      </c>
    </row>
  </sheetData>
  <pageMargins left="0.7" right="0.7" top="0.75" bottom="0.75" header="0.3" footer="0.3"/>
  <pageSetup orientation="portrait" horizontalDpi="300" verticalDpi="300" copies="0" r:id="rId1"/>
  <ignoredErrors>
    <ignoredError sqref="F2:I2" formulaRange="1"/>
  </ignoredErrors>
</worksheet>
</file>

<file path=xl/worksheets/sheet3.xml><?xml version="1.0" encoding="utf-8"?>
<worksheet xmlns="http://schemas.openxmlformats.org/spreadsheetml/2006/main" xmlns:r="http://schemas.openxmlformats.org/officeDocument/2006/relationships">
  <dimension ref="A1:Y27"/>
  <sheetViews>
    <sheetView workbookViewId="0"/>
  </sheetViews>
  <sheetFormatPr baseColWidth="10" defaultRowHeight="15"/>
  <cols>
    <col min="1" max="1" width="6.7109375" bestFit="1" customWidth="1"/>
    <col min="2" max="2" width="2" bestFit="1" customWidth="1"/>
    <col min="3" max="3" width="14.28515625" style="6" bestFit="1" customWidth="1"/>
    <col min="4" max="4" width="3.42578125" style="14" bestFit="1" customWidth="1"/>
    <col min="5" max="5" width="5" style="16" bestFit="1" customWidth="1"/>
    <col min="6" max="6" width="7.7109375" style="16" bestFit="1" customWidth="1"/>
    <col min="7" max="7" width="3.28515625" style="14" bestFit="1" customWidth="1"/>
    <col min="8" max="8" width="3" style="14" bestFit="1" customWidth="1"/>
    <col min="9" max="9" width="8.28515625" style="8" customWidth="1"/>
    <col min="10" max="10" width="7.5703125" style="8" bestFit="1" customWidth="1"/>
    <col min="11" max="11" width="8.7109375" style="8" bestFit="1" customWidth="1"/>
    <col min="12" max="12" width="5.42578125" style="8" bestFit="1" customWidth="1"/>
    <col min="13" max="13" width="7.5703125" style="8" bestFit="1" customWidth="1"/>
    <col min="14" max="14" width="8.5703125" style="8" bestFit="1" customWidth="1"/>
    <col min="15" max="15" width="5.42578125" style="8" bestFit="1" customWidth="1"/>
    <col min="16" max="16" width="7.85546875" style="8" customWidth="1"/>
    <col min="17" max="17" width="5.85546875" style="8" bestFit="1" customWidth="1"/>
    <col min="18" max="18" width="14.5703125" style="2" bestFit="1" customWidth="1"/>
    <col min="19" max="19" width="4.5703125" style="8" bestFit="1" customWidth="1"/>
    <col min="20" max="20" width="14.5703125" style="2" customWidth="1"/>
    <col min="21" max="21" width="4.5703125" style="8" bestFit="1" customWidth="1"/>
    <col min="22" max="22" width="14.140625" style="2" customWidth="1"/>
    <col min="23" max="23" width="4.5703125" style="8" bestFit="1" customWidth="1"/>
    <col min="24" max="24" width="16.85546875" style="10" bestFit="1" customWidth="1"/>
    <col min="25" max="25" width="4.5703125" style="8" bestFit="1" customWidth="1"/>
  </cols>
  <sheetData>
    <row r="1" spans="1:25">
      <c r="A1" s="3" t="s">
        <v>30</v>
      </c>
      <c r="B1" s="3" t="s">
        <v>0</v>
      </c>
      <c r="C1" s="5" t="s">
        <v>1</v>
      </c>
      <c r="D1" s="13" t="s">
        <v>2</v>
      </c>
      <c r="E1" s="7" t="s">
        <v>108</v>
      </c>
      <c r="F1" s="7" t="s">
        <v>57</v>
      </c>
      <c r="G1" s="13" t="s">
        <v>3</v>
      </c>
      <c r="H1" s="13"/>
      <c r="I1" s="7" t="s">
        <v>4</v>
      </c>
      <c r="J1" s="7" t="s">
        <v>65</v>
      </c>
      <c r="K1" s="7" t="s">
        <v>63</v>
      </c>
      <c r="L1" s="7" t="s">
        <v>139</v>
      </c>
      <c r="M1" s="7" t="s">
        <v>64</v>
      </c>
      <c r="N1" s="7" t="s">
        <v>66</v>
      </c>
      <c r="O1" s="7" t="s">
        <v>139</v>
      </c>
      <c r="P1" s="7" t="s">
        <v>5</v>
      </c>
      <c r="Q1" s="7" t="s">
        <v>67</v>
      </c>
      <c r="R1" s="4" t="s">
        <v>68</v>
      </c>
      <c r="S1" s="7" t="s">
        <v>51</v>
      </c>
      <c r="T1" s="4" t="s">
        <v>68</v>
      </c>
      <c r="U1" s="7" t="s">
        <v>51</v>
      </c>
      <c r="V1" s="4" t="s">
        <v>68</v>
      </c>
      <c r="W1" s="7" t="s">
        <v>51</v>
      </c>
      <c r="X1" s="12" t="s">
        <v>52</v>
      </c>
      <c r="Y1" s="7" t="s">
        <v>51</v>
      </c>
    </row>
    <row r="2" spans="1:25">
      <c r="A2" t="s">
        <v>29</v>
      </c>
      <c r="B2">
        <v>1</v>
      </c>
      <c r="C2" s="6" t="s">
        <v>14</v>
      </c>
      <c r="D2" s="17">
        <v>7</v>
      </c>
      <c r="E2" s="16">
        <f>I2+J2+(K2/2)+M2+(N2/2)+Q2</f>
        <v>7</v>
      </c>
      <c r="F2" s="16">
        <f>D2-E2</f>
        <v>0</v>
      </c>
      <c r="G2" s="15">
        <v>1</v>
      </c>
      <c r="H2" s="15">
        <f>G2*B2</f>
        <v>1</v>
      </c>
      <c r="I2" s="23">
        <v>1</v>
      </c>
      <c r="L2" s="31">
        <f>((0.5*K2)+J2)*B2</f>
        <v>0</v>
      </c>
      <c r="M2" s="8">
        <v>3</v>
      </c>
      <c r="O2" s="31">
        <f>((0.5*N2)+M2)*B2</f>
        <v>3</v>
      </c>
      <c r="P2" s="18">
        <f>D2*B2</f>
        <v>7</v>
      </c>
      <c r="Q2" s="8">
        <f>S2+U2+W2+Y2</f>
        <v>3</v>
      </c>
      <c r="R2" s="2" t="s">
        <v>27</v>
      </c>
      <c r="S2" s="8">
        <v>2</v>
      </c>
      <c r="T2" s="2" t="s">
        <v>28</v>
      </c>
      <c r="U2" s="8">
        <v>2</v>
      </c>
      <c r="X2" s="10" t="s">
        <v>54</v>
      </c>
      <c r="Y2" s="8">
        <v>-1</v>
      </c>
    </row>
    <row r="3" spans="1:25">
      <c r="A3" t="s">
        <v>29</v>
      </c>
      <c r="B3">
        <v>1</v>
      </c>
      <c r="C3" s="6" t="s">
        <v>9</v>
      </c>
      <c r="D3" s="17">
        <v>5</v>
      </c>
      <c r="E3" s="16">
        <f>I3+J3+(K3/2)+M3+(N3/2)+Q3</f>
        <v>5</v>
      </c>
      <c r="F3" s="16">
        <f>D3-E3</f>
        <v>0</v>
      </c>
      <c r="G3" s="15">
        <v>1</v>
      </c>
      <c r="H3" s="15">
        <f>G3*B3</f>
        <v>1</v>
      </c>
      <c r="I3" s="23">
        <v>2</v>
      </c>
      <c r="J3" s="8">
        <v>2</v>
      </c>
      <c r="L3" s="31">
        <f>((0.5*K3)+J3)*B3</f>
        <v>2</v>
      </c>
      <c r="O3" s="31">
        <f>((0.5*N3)+M3)*B3</f>
        <v>0</v>
      </c>
      <c r="P3" s="18">
        <f>D3*B3</f>
        <v>5</v>
      </c>
      <c r="Q3" s="8">
        <f>S3+U3+W3+Y3</f>
        <v>1</v>
      </c>
      <c r="R3" s="2" t="s">
        <v>22</v>
      </c>
      <c r="S3" s="8">
        <v>1</v>
      </c>
      <c r="T3" s="2" t="s">
        <v>20</v>
      </c>
      <c r="U3" s="8">
        <v>1</v>
      </c>
      <c r="V3" s="2" t="s">
        <v>21</v>
      </c>
      <c r="W3" s="8">
        <v>1</v>
      </c>
      <c r="X3" s="11" t="s">
        <v>53</v>
      </c>
      <c r="Y3" s="8">
        <v>-2</v>
      </c>
    </row>
    <row r="4" spans="1:25">
      <c r="A4" t="s">
        <v>29</v>
      </c>
      <c r="B4">
        <v>3</v>
      </c>
      <c r="C4" s="6" t="s">
        <v>10</v>
      </c>
      <c r="D4" s="17">
        <v>5</v>
      </c>
      <c r="E4" s="16">
        <f>I4+J4+(K4/2)+M4+(N4/2)+Q4</f>
        <v>5</v>
      </c>
      <c r="F4" s="16">
        <f>D4-E4</f>
        <v>0</v>
      </c>
      <c r="G4" s="15">
        <v>3</v>
      </c>
      <c r="H4" s="15">
        <f>G4*B4</f>
        <v>9</v>
      </c>
      <c r="I4" s="23">
        <v>2</v>
      </c>
      <c r="L4" s="31">
        <f>((0.5*K4)+J4)*B4</f>
        <v>0</v>
      </c>
      <c r="M4" s="8">
        <v>1</v>
      </c>
      <c r="N4" s="8">
        <v>2</v>
      </c>
      <c r="O4" s="31">
        <f>((0.5*N4)+M4)*B4</f>
        <v>6</v>
      </c>
      <c r="P4" s="18">
        <f>D4*B4</f>
        <v>15</v>
      </c>
      <c r="Q4" s="8">
        <f>S4+U4+W4+Y4</f>
        <v>1</v>
      </c>
      <c r="R4" s="2" t="s">
        <v>24</v>
      </c>
      <c r="S4" s="8">
        <v>1</v>
      </c>
      <c r="X4" s="10" t="s">
        <v>23</v>
      </c>
      <c r="Y4" s="8">
        <v>0</v>
      </c>
    </row>
    <row r="5" spans="1:25">
      <c r="A5" t="s">
        <v>29</v>
      </c>
      <c r="B5">
        <v>1</v>
      </c>
      <c r="C5" s="6" t="s">
        <v>16</v>
      </c>
      <c r="D5" s="17">
        <v>5</v>
      </c>
      <c r="E5" s="16">
        <f>I5+J5+(K5/2)+M5+(N5/2)+Q5</f>
        <v>5</v>
      </c>
      <c r="F5" s="16">
        <f>D5-E5</f>
        <v>0</v>
      </c>
      <c r="G5" s="15">
        <v>1</v>
      </c>
      <c r="H5" s="15">
        <f>G5*B5</f>
        <v>1</v>
      </c>
      <c r="I5" s="23">
        <v>2</v>
      </c>
      <c r="J5" s="8">
        <v>2</v>
      </c>
      <c r="L5" s="31">
        <f>((0.5*K5)+J5)*B5</f>
        <v>2</v>
      </c>
      <c r="O5" s="31">
        <f>((0.5*N5)+M5)*B5</f>
        <v>0</v>
      </c>
      <c r="P5" s="18">
        <f>D5*B5</f>
        <v>5</v>
      </c>
      <c r="Q5" s="8">
        <f>S5+U5+W5+Y5</f>
        <v>1</v>
      </c>
      <c r="R5" s="2" t="s">
        <v>49</v>
      </c>
      <c r="S5" s="8">
        <v>1</v>
      </c>
      <c r="T5" s="2" t="s">
        <v>49</v>
      </c>
      <c r="U5" s="8">
        <v>1</v>
      </c>
      <c r="V5" s="2" t="s">
        <v>21</v>
      </c>
      <c r="W5" s="8">
        <v>1</v>
      </c>
      <c r="X5" s="11" t="s">
        <v>53</v>
      </c>
      <c r="Y5" s="8">
        <v>-2</v>
      </c>
    </row>
    <row r="6" spans="1:25">
      <c r="A6" t="s">
        <v>29</v>
      </c>
      <c r="B6">
        <v>1</v>
      </c>
      <c r="C6" s="6" t="s">
        <v>18</v>
      </c>
      <c r="D6" s="17">
        <v>5</v>
      </c>
      <c r="E6" s="16">
        <f>I6+J6+(K6/2)+M6+(N6/2)+Q6</f>
        <v>5</v>
      </c>
      <c r="F6" s="16">
        <f>D6-E6</f>
        <v>0</v>
      </c>
      <c r="G6" s="15">
        <v>1</v>
      </c>
      <c r="H6" s="15">
        <f>G6*B6</f>
        <v>1</v>
      </c>
      <c r="I6" s="23">
        <v>1</v>
      </c>
      <c r="J6" s="8">
        <v>3</v>
      </c>
      <c r="L6" s="31">
        <f>((0.5*K6)+J6)*B6</f>
        <v>3</v>
      </c>
      <c r="O6" s="31">
        <f>((0.5*N6)+M6)*B6</f>
        <v>0</v>
      </c>
      <c r="P6" s="18">
        <f>D6*B6</f>
        <v>5</v>
      </c>
      <c r="Q6" s="8">
        <f>S6+U6+W6+Y6</f>
        <v>1</v>
      </c>
      <c r="R6" s="2" t="s">
        <v>25</v>
      </c>
      <c r="S6" s="8">
        <v>1</v>
      </c>
      <c r="T6" s="2" t="s">
        <v>20</v>
      </c>
      <c r="U6" s="8">
        <v>1</v>
      </c>
      <c r="X6" s="11" t="s">
        <v>55</v>
      </c>
      <c r="Y6" s="8">
        <v>-1</v>
      </c>
    </row>
    <row r="7" spans="1:25">
      <c r="A7" t="s">
        <v>29</v>
      </c>
      <c r="B7">
        <v>1</v>
      </c>
      <c r="C7" s="6" t="s">
        <v>6</v>
      </c>
      <c r="D7" s="17">
        <v>4</v>
      </c>
      <c r="E7" s="16">
        <f>I7+J7+(K7/2)+M7+(N7/2)+Q7</f>
        <v>4</v>
      </c>
      <c r="F7" s="16">
        <f>D7-E7</f>
        <v>0</v>
      </c>
      <c r="G7" s="15">
        <v>3</v>
      </c>
      <c r="H7" s="15">
        <f>G7*B7</f>
        <v>3</v>
      </c>
      <c r="I7" s="23">
        <v>1</v>
      </c>
      <c r="L7" s="31">
        <f>((0.5*K7)+J7)*B7</f>
        <v>0</v>
      </c>
      <c r="O7" s="31">
        <f>((0.5*N7)+M7)*B7</f>
        <v>0</v>
      </c>
      <c r="P7" s="18">
        <f>D7*B7</f>
        <v>4</v>
      </c>
      <c r="Q7" s="8">
        <f>S7+U7+W7+Y7</f>
        <v>3</v>
      </c>
      <c r="R7" s="2" t="s">
        <v>19</v>
      </c>
      <c r="S7" s="8">
        <v>2</v>
      </c>
      <c r="T7" s="2" t="s">
        <v>20</v>
      </c>
      <c r="U7" s="8">
        <v>1</v>
      </c>
    </row>
    <row r="8" spans="1:25">
      <c r="A8" t="s">
        <v>29</v>
      </c>
      <c r="B8">
        <v>3</v>
      </c>
      <c r="C8" s="6" t="s">
        <v>11</v>
      </c>
      <c r="D8" s="17">
        <v>4</v>
      </c>
      <c r="E8" s="16">
        <f>I8+J8+(K8/2)+M8+(N8/2)+Q8</f>
        <v>4</v>
      </c>
      <c r="F8" s="16">
        <f>D8-E8</f>
        <v>0</v>
      </c>
      <c r="G8" s="15">
        <v>3</v>
      </c>
      <c r="H8" s="15">
        <f>G8*B8</f>
        <v>9</v>
      </c>
      <c r="I8" s="23">
        <v>2</v>
      </c>
      <c r="L8" s="31">
        <f>((0.5*K8)+J8)*B8</f>
        <v>0</v>
      </c>
      <c r="M8" s="8">
        <v>2</v>
      </c>
      <c r="O8" s="31">
        <f>((0.5*N8)+M8)*B8</f>
        <v>6</v>
      </c>
      <c r="P8" s="18">
        <f>D8*B8</f>
        <v>12</v>
      </c>
      <c r="Q8" s="8">
        <f>S8+U8+W8+Y8</f>
        <v>0</v>
      </c>
    </row>
    <row r="9" spans="1:25">
      <c r="A9" t="s">
        <v>29</v>
      </c>
      <c r="B9">
        <v>1</v>
      </c>
      <c r="C9" s="6" t="s">
        <v>12</v>
      </c>
      <c r="D9" s="17">
        <v>4</v>
      </c>
      <c r="E9" s="16">
        <f>I9+J9+(K9/2)+M9+(N9/2)+Q9</f>
        <v>4</v>
      </c>
      <c r="F9" s="16">
        <f>D9-E9</f>
        <v>0</v>
      </c>
      <c r="G9" s="15">
        <v>4</v>
      </c>
      <c r="H9" s="15">
        <f>G9*B9</f>
        <v>4</v>
      </c>
      <c r="I9" s="23">
        <v>1</v>
      </c>
      <c r="J9" s="8">
        <v>1</v>
      </c>
      <c r="L9" s="31">
        <f>((0.5*K9)+J9)*B9</f>
        <v>1</v>
      </c>
      <c r="M9" s="8">
        <v>1</v>
      </c>
      <c r="O9" s="31">
        <f>((0.5*N9)+M9)*B9</f>
        <v>1</v>
      </c>
      <c r="P9" s="18">
        <f>D9*B9</f>
        <v>4</v>
      </c>
      <c r="Q9" s="8">
        <f>S9+U9+W9+Y9</f>
        <v>1</v>
      </c>
      <c r="R9" s="2" t="s">
        <v>25</v>
      </c>
      <c r="S9" s="8">
        <v>1</v>
      </c>
    </row>
    <row r="10" spans="1:25">
      <c r="A10" t="s">
        <v>29</v>
      </c>
      <c r="B10">
        <v>1</v>
      </c>
      <c r="C10" s="6" t="s">
        <v>13</v>
      </c>
      <c r="D10" s="17">
        <v>4</v>
      </c>
      <c r="E10" s="16">
        <f>I10+J10+(K10/2)+M10+(N10/2)+Q10</f>
        <v>4</v>
      </c>
      <c r="F10" s="16">
        <f>D10-E10</f>
        <v>0</v>
      </c>
      <c r="G10" s="15">
        <v>1</v>
      </c>
      <c r="H10" s="15">
        <f>G10*B10</f>
        <v>1</v>
      </c>
      <c r="I10" s="23">
        <v>1</v>
      </c>
      <c r="L10" s="31">
        <f>((0.5*K10)+J10)*B10</f>
        <v>0</v>
      </c>
      <c r="O10" s="31">
        <f>((0.5*N10)+M10)*B10</f>
        <v>0</v>
      </c>
      <c r="P10" s="18">
        <f>D10*B10</f>
        <v>4</v>
      </c>
      <c r="Q10" s="8">
        <f>S10+U10+W10+Y10</f>
        <v>3</v>
      </c>
      <c r="R10" s="2" t="s">
        <v>26</v>
      </c>
      <c r="S10" s="8">
        <v>3</v>
      </c>
    </row>
    <row r="11" spans="1:25">
      <c r="A11" t="s">
        <v>29</v>
      </c>
      <c r="B11">
        <v>3</v>
      </c>
      <c r="C11" s="6" t="s">
        <v>17</v>
      </c>
      <c r="D11" s="17">
        <v>4</v>
      </c>
      <c r="E11" s="16">
        <f>I11+J11+(K11/2)+M11+(N11/2)+Q11</f>
        <v>4</v>
      </c>
      <c r="F11" s="16">
        <f>D11-E11</f>
        <v>0</v>
      </c>
      <c r="G11" s="15">
        <v>4</v>
      </c>
      <c r="H11" s="15">
        <f>G11*B11</f>
        <v>12</v>
      </c>
      <c r="I11" s="23">
        <v>1</v>
      </c>
      <c r="L11" s="31">
        <f>((0.5*K11)+J11)*B11</f>
        <v>0</v>
      </c>
      <c r="M11" s="8">
        <v>3</v>
      </c>
      <c r="O11" s="31">
        <f>((0.5*N11)+M11)*B11</f>
        <v>9</v>
      </c>
      <c r="P11" s="18">
        <f>D11*B11</f>
        <v>12</v>
      </c>
      <c r="Q11" s="8">
        <f>S11+U11+W11+Y11</f>
        <v>0</v>
      </c>
    </row>
    <row r="12" spans="1:25">
      <c r="A12" t="s">
        <v>29</v>
      </c>
      <c r="B12">
        <v>5</v>
      </c>
      <c r="C12" s="6" t="s">
        <v>7</v>
      </c>
      <c r="D12" s="17">
        <v>3</v>
      </c>
      <c r="E12" s="16">
        <f>I12+J12+(K12/2)+M12+(N12/2)+Q12</f>
        <v>3</v>
      </c>
      <c r="F12" s="16">
        <f>D12-E12</f>
        <v>0</v>
      </c>
      <c r="G12" s="15">
        <v>4</v>
      </c>
      <c r="H12" s="15">
        <f>G12*B12</f>
        <v>20</v>
      </c>
      <c r="I12" s="23">
        <v>1</v>
      </c>
      <c r="J12" s="8">
        <v>2</v>
      </c>
      <c r="L12" s="31">
        <f>((0.5*K12)+J12)*B12</f>
        <v>10</v>
      </c>
      <c r="O12" s="31">
        <f>((0.5*N12)+M12)*B12</f>
        <v>0</v>
      </c>
      <c r="P12" s="18">
        <f>D12*B12</f>
        <v>15</v>
      </c>
      <c r="Q12" s="8">
        <f>S12+U12+W12+Y12</f>
        <v>0</v>
      </c>
    </row>
    <row r="13" spans="1:25">
      <c r="A13" t="s">
        <v>29</v>
      </c>
      <c r="B13">
        <v>5</v>
      </c>
      <c r="C13" s="6" t="s">
        <v>15</v>
      </c>
      <c r="D13" s="17">
        <v>3</v>
      </c>
      <c r="E13" s="16">
        <f>I13+J13+(K13/2)+M13+(N13/2)+Q13</f>
        <v>3</v>
      </c>
      <c r="F13" s="16">
        <f>D13-E13</f>
        <v>0</v>
      </c>
      <c r="G13" s="15">
        <v>4</v>
      </c>
      <c r="H13" s="15">
        <f>G13*B13</f>
        <v>20</v>
      </c>
      <c r="I13" s="23">
        <v>1</v>
      </c>
      <c r="L13" s="31">
        <f>((0.5*K13)+J13)*B13</f>
        <v>0</v>
      </c>
      <c r="M13" s="8">
        <v>2</v>
      </c>
      <c r="O13" s="31">
        <f>((0.5*N13)+M13)*B13</f>
        <v>10</v>
      </c>
      <c r="P13" s="18">
        <f>D13*B13</f>
        <v>15</v>
      </c>
      <c r="Q13" s="8">
        <f>S13+U13+W13+Y13</f>
        <v>0</v>
      </c>
    </row>
    <row r="14" spans="1:25">
      <c r="A14" t="s">
        <v>29</v>
      </c>
      <c r="B14">
        <v>4</v>
      </c>
      <c r="C14" s="6" t="s">
        <v>8</v>
      </c>
      <c r="D14" s="17">
        <v>2</v>
      </c>
      <c r="E14" s="16">
        <f>I14+J14+(K14/2)+M14+(N14/2)+Q14</f>
        <v>2</v>
      </c>
      <c r="F14" s="16">
        <f>D14-E14</f>
        <v>0</v>
      </c>
      <c r="G14" s="15">
        <v>3</v>
      </c>
      <c r="H14" s="15">
        <f>G14*B14</f>
        <v>12</v>
      </c>
      <c r="I14" s="23">
        <v>1</v>
      </c>
      <c r="L14" s="31">
        <f>((0.5*K14)+J14)*B14</f>
        <v>0</v>
      </c>
      <c r="N14" s="8">
        <v>2</v>
      </c>
      <c r="O14" s="31">
        <f>((0.5*N14)+M14)*B14</f>
        <v>4</v>
      </c>
      <c r="P14" s="18">
        <f>D14*B14</f>
        <v>8</v>
      </c>
      <c r="Q14" s="8">
        <f>S14+U14+W14+Y14</f>
        <v>0</v>
      </c>
    </row>
    <row r="15" spans="1:25">
      <c r="A15" t="s">
        <v>50</v>
      </c>
      <c r="B15">
        <v>1</v>
      </c>
      <c r="C15" s="6" t="s">
        <v>32</v>
      </c>
      <c r="D15" s="17">
        <v>7</v>
      </c>
      <c r="E15" s="16">
        <f>I15+J15+(K15/2)+M15+(N15/2)+Q15</f>
        <v>6</v>
      </c>
      <c r="F15" s="16">
        <f>D15-E15</f>
        <v>1</v>
      </c>
      <c r="G15" s="15">
        <v>1</v>
      </c>
      <c r="H15" s="15">
        <f>G15*B15</f>
        <v>1</v>
      </c>
      <c r="I15" s="23">
        <v>2</v>
      </c>
      <c r="L15" s="31">
        <f>((0.5*K15)+J15)*B15</f>
        <v>0</v>
      </c>
      <c r="M15" s="8">
        <v>2</v>
      </c>
      <c r="O15" s="31">
        <f>((0.5*N15)+M15)*B15</f>
        <v>2</v>
      </c>
      <c r="P15" s="18">
        <f>D15*B15</f>
        <v>7</v>
      </c>
      <c r="Q15" s="8">
        <f>S15+U15+W15+Y15</f>
        <v>2</v>
      </c>
      <c r="R15" s="2" t="s">
        <v>45</v>
      </c>
      <c r="S15" s="8">
        <v>1</v>
      </c>
      <c r="T15" s="2" t="s">
        <v>46</v>
      </c>
      <c r="U15" s="8">
        <v>1</v>
      </c>
      <c r="V15" s="2" t="s">
        <v>24</v>
      </c>
      <c r="W15" s="8">
        <v>1</v>
      </c>
      <c r="X15" s="10" t="s">
        <v>54</v>
      </c>
      <c r="Y15" s="8">
        <v>-1</v>
      </c>
    </row>
    <row r="16" spans="1:25">
      <c r="A16" t="s">
        <v>50</v>
      </c>
      <c r="B16">
        <v>1</v>
      </c>
      <c r="C16" s="6" t="s">
        <v>43</v>
      </c>
      <c r="D16" s="17">
        <v>7</v>
      </c>
      <c r="E16" s="16">
        <f>I16+J16+(K16/2)+M16+(N16/2)+Q16</f>
        <v>7</v>
      </c>
      <c r="F16" s="16">
        <f>D16-E16</f>
        <v>0</v>
      </c>
      <c r="G16" s="15">
        <v>1</v>
      </c>
      <c r="H16" s="15">
        <f>G16*B16</f>
        <v>1</v>
      </c>
      <c r="I16" s="23">
        <v>2</v>
      </c>
      <c r="L16" s="31">
        <f>((0.5*K16)+J16)*B16</f>
        <v>0</v>
      </c>
      <c r="M16" s="8">
        <v>3</v>
      </c>
      <c r="O16" s="31">
        <f>((0.5*N16)+M16)*B16</f>
        <v>3</v>
      </c>
      <c r="P16" s="18">
        <f>D16*B16</f>
        <v>7</v>
      </c>
      <c r="Q16" s="8">
        <f>S16+U16+W16+Y16</f>
        <v>2</v>
      </c>
      <c r="R16" s="2" t="s">
        <v>46</v>
      </c>
      <c r="S16" s="8">
        <v>1</v>
      </c>
      <c r="T16" s="2" t="s">
        <v>49</v>
      </c>
      <c r="U16" s="8">
        <v>1</v>
      </c>
      <c r="V16" s="2" t="s">
        <v>24</v>
      </c>
      <c r="W16" s="8">
        <v>1</v>
      </c>
      <c r="X16" s="10" t="s">
        <v>54</v>
      </c>
      <c r="Y16" s="8">
        <v>-1</v>
      </c>
    </row>
    <row r="17" spans="1:25">
      <c r="A17" t="s">
        <v>50</v>
      </c>
      <c r="B17">
        <v>1</v>
      </c>
      <c r="C17" s="6" t="s">
        <v>33</v>
      </c>
      <c r="D17" s="17">
        <v>6</v>
      </c>
      <c r="E17" s="16">
        <f>I17+J17+(K17/2)+M17+(N17/2)+Q17</f>
        <v>6</v>
      </c>
      <c r="F17" s="16">
        <f>D17-E17</f>
        <v>0</v>
      </c>
      <c r="G17" s="15">
        <v>1</v>
      </c>
      <c r="H17" s="15">
        <f>G17*B17</f>
        <v>1</v>
      </c>
      <c r="I17" s="23">
        <v>1</v>
      </c>
      <c r="L17" s="31">
        <f>((0.5*K17)+J17)*B17</f>
        <v>0</v>
      </c>
      <c r="O17" s="31">
        <f>((0.5*N17)+M17)*B17</f>
        <v>0</v>
      </c>
      <c r="P17" s="18">
        <f>D17*B17</f>
        <v>6</v>
      </c>
      <c r="Q17" s="8">
        <f>S17+U17+W17+Y17</f>
        <v>5</v>
      </c>
      <c r="R17" s="2" t="s">
        <v>47</v>
      </c>
      <c r="S17" s="8">
        <v>2</v>
      </c>
      <c r="T17" s="2" t="s">
        <v>26</v>
      </c>
      <c r="U17" s="8">
        <v>3</v>
      </c>
      <c r="X17" s="11" t="s">
        <v>56</v>
      </c>
      <c r="Y17" s="8">
        <v>0</v>
      </c>
    </row>
    <row r="18" spans="1:25">
      <c r="A18" t="s">
        <v>50</v>
      </c>
      <c r="B18">
        <v>1</v>
      </c>
      <c r="C18" s="6" t="s">
        <v>31</v>
      </c>
      <c r="D18" s="17">
        <v>5</v>
      </c>
      <c r="E18" s="16">
        <f>I18+J18+(K18/2)+M18+(N18/2)+Q18</f>
        <v>5</v>
      </c>
      <c r="F18" s="16">
        <f>D18-E18</f>
        <v>0</v>
      </c>
      <c r="G18" s="15">
        <v>4</v>
      </c>
      <c r="H18" s="15">
        <f>G18*B18</f>
        <v>4</v>
      </c>
      <c r="I18" s="23">
        <v>1</v>
      </c>
      <c r="J18" s="8">
        <v>1</v>
      </c>
      <c r="L18" s="31">
        <f>((0.5*K18)+J18)*B18</f>
        <v>1</v>
      </c>
      <c r="M18" s="8">
        <v>1</v>
      </c>
      <c r="O18" s="31">
        <f>((0.5*N18)+M18)*B18</f>
        <v>1</v>
      </c>
      <c r="P18" s="18">
        <f>D18*B18</f>
        <v>5</v>
      </c>
      <c r="Q18" s="8">
        <f>S18+U18+W18+Y18</f>
        <v>2</v>
      </c>
      <c r="R18" s="2" t="s">
        <v>44</v>
      </c>
      <c r="S18" s="8">
        <v>2</v>
      </c>
    </row>
    <row r="19" spans="1:25">
      <c r="A19" t="s">
        <v>50</v>
      </c>
      <c r="B19">
        <v>2</v>
      </c>
      <c r="C19" s="6" t="s">
        <v>34</v>
      </c>
      <c r="D19" s="17">
        <v>5</v>
      </c>
      <c r="E19" s="16">
        <f>I19+J19+(K19/2)+M19+(N19/2)+Q19</f>
        <v>5</v>
      </c>
      <c r="F19" s="16">
        <f>D19-E19</f>
        <v>0</v>
      </c>
      <c r="G19" s="15">
        <v>2</v>
      </c>
      <c r="H19" s="15">
        <f>G19*B19</f>
        <v>4</v>
      </c>
      <c r="I19" s="23">
        <v>1</v>
      </c>
      <c r="L19" s="31">
        <f>((0.5*K19)+J19)*B19</f>
        <v>0</v>
      </c>
      <c r="M19" s="8">
        <v>2</v>
      </c>
      <c r="O19" s="31">
        <f>((0.5*N19)+M19)*B19</f>
        <v>4</v>
      </c>
      <c r="P19" s="18">
        <f>D19*B19</f>
        <v>10</v>
      </c>
      <c r="Q19" s="8">
        <f>S19+U19+W19+Y19</f>
        <v>2</v>
      </c>
      <c r="R19" s="2" t="s">
        <v>45</v>
      </c>
      <c r="S19" s="8">
        <v>1</v>
      </c>
      <c r="T19" s="2" t="s">
        <v>48</v>
      </c>
      <c r="U19" s="8">
        <v>1</v>
      </c>
    </row>
    <row r="20" spans="1:25">
      <c r="A20" t="s">
        <v>50</v>
      </c>
      <c r="B20">
        <v>1</v>
      </c>
      <c r="C20" s="6" t="s">
        <v>35</v>
      </c>
      <c r="D20" s="17">
        <v>5</v>
      </c>
      <c r="E20" s="16">
        <f>I20+J20+(K20/2)+M20+(N20/2)+Q20</f>
        <v>5</v>
      </c>
      <c r="F20" s="16">
        <f>D20-E20</f>
        <v>0</v>
      </c>
      <c r="G20" s="15">
        <v>1</v>
      </c>
      <c r="H20" s="15">
        <f>G20*B20</f>
        <v>1</v>
      </c>
      <c r="I20" s="23">
        <v>1</v>
      </c>
      <c r="J20" s="8">
        <v>3</v>
      </c>
      <c r="L20" s="31">
        <f>((0.5*K20)+J20)*B20</f>
        <v>3</v>
      </c>
      <c r="O20" s="31">
        <f>((0.5*N20)+M20)*B20</f>
        <v>0</v>
      </c>
      <c r="P20" s="18">
        <f>D20*B20</f>
        <v>5</v>
      </c>
      <c r="Q20" s="8">
        <f>S20+U20+W20+Y20</f>
        <v>1</v>
      </c>
      <c r="R20" s="2" t="s">
        <v>25</v>
      </c>
      <c r="S20" s="8">
        <v>1</v>
      </c>
      <c r="T20" s="2" t="s">
        <v>20</v>
      </c>
      <c r="U20" s="8">
        <v>1</v>
      </c>
      <c r="X20" s="11" t="s">
        <v>55</v>
      </c>
      <c r="Y20" s="8">
        <v>-1</v>
      </c>
    </row>
    <row r="21" spans="1:25">
      <c r="A21" t="s">
        <v>50</v>
      </c>
      <c r="B21">
        <v>3</v>
      </c>
      <c r="C21" s="6" t="s">
        <v>36</v>
      </c>
      <c r="D21" s="17">
        <v>5</v>
      </c>
      <c r="E21" s="16">
        <f>I21+J21+(K21/2)+M21+(N21/2)+Q21</f>
        <v>4</v>
      </c>
      <c r="F21" s="16">
        <f>D21-E21</f>
        <v>1</v>
      </c>
      <c r="G21" s="15">
        <v>2</v>
      </c>
      <c r="H21" s="15">
        <f>G21*B21</f>
        <v>6</v>
      </c>
      <c r="I21" s="23">
        <v>2</v>
      </c>
      <c r="L21" s="31">
        <f>((0.5*K21)+J21)*B21</f>
        <v>0</v>
      </c>
      <c r="N21" s="8">
        <v>2</v>
      </c>
      <c r="O21" s="31">
        <f>((0.5*N21)+M21)*B21</f>
        <v>3</v>
      </c>
      <c r="P21" s="18">
        <f>D21*B21</f>
        <v>15</v>
      </c>
      <c r="Q21" s="8">
        <f>S21+U21+W21+Y21</f>
        <v>1</v>
      </c>
      <c r="R21" s="2" t="s">
        <v>46</v>
      </c>
      <c r="S21" s="8">
        <v>1</v>
      </c>
    </row>
    <row r="22" spans="1:25">
      <c r="A22" t="s">
        <v>50</v>
      </c>
      <c r="B22">
        <v>3</v>
      </c>
      <c r="C22" s="6" t="s">
        <v>38</v>
      </c>
      <c r="D22" s="17">
        <v>5</v>
      </c>
      <c r="E22" s="16">
        <f>I22+J22+(K22/2)+M22+(N22/2)+Q22</f>
        <v>4</v>
      </c>
      <c r="F22" s="16">
        <f>D22-E22</f>
        <v>1</v>
      </c>
      <c r="G22" s="15">
        <v>3</v>
      </c>
      <c r="H22" s="15">
        <f>G22*B22</f>
        <v>9</v>
      </c>
      <c r="I22" s="23">
        <v>2</v>
      </c>
      <c r="L22" s="31">
        <f>((0.5*K22)+J22)*B22</f>
        <v>0</v>
      </c>
      <c r="M22" s="8">
        <v>1</v>
      </c>
      <c r="N22" s="8">
        <v>2</v>
      </c>
      <c r="O22" s="31">
        <f>((0.5*N22)+M22)*B22</f>
        <v>6</v>
      </c>
      <c r="P22" s="18">
        <f>D22*B22</f>
        <v>15</v>
      </c>
      <c r="Q22" s="8">
        <f>S22+U22+W22+Y22</f>
        <v>0</v>
      </c>
    </row>
    <row r="23" spans="1:25">
      <c r="A23" t="s">
        <v>50</v>
      </c>
      <c r="B23">
        <v>1</v>
      </c>
      <c r="C23" s="6" t="s">
        <v>42</v>
      </c>
      <c r="D23" s="17">
        <v>5</v>
      </c>
      <c r="E23" s="16">
        <f>I23+J23+(K23/2)+M23+(N23/2)+Q23</f>
        <v>5</v>
      </c>
      <c r="F23" s="16">
        <f>D23-E23</f>
        <v>0</v>
      </c>
      <c r="G23" s="15">
        <v>2</v>
      </c>
      <c r="H23" s="15">
        <f>G23*B23</f>
        <v>2</v>
      </c>
      <c r="I23" s="23">
        <v>1</v>
      </c>
      <c r="L23" s="31">
        <f>((0.5*K23)+J23)*B23</f>
        <v>0</v>
      </c>
      <c r="O23" s="31">
        <f>((0.5*N23)+M23)*B23</f>
        <v>0</v>
      </c>
      <c r="P23" s="18">
        <f>D23*B23</f>
        <v>5</v>
      </c>
      <c r="Q23" s="8">
        <f>S23+U23+W23+Y23</f>
        <v>4</v>
      </c>
      <c r="R23" s="2" t="s">
        <v>19</v>
      </c>
      <c r="S23" s="8">
        <v>2</v>
      </c>
      <c r="T23" s="2" t="s">
        <v>19</v>
      </c>
      <c r="U23" s="8">
        <v>2</v>
      </c>
    </row>
    <row r="24" spans="1:25">
      <c r="A24" t="s">
        <v>50</v>
      </c>
      <c r="B24">
        <v>3</v>
      </c>
      <c r="C24" s="6" t="s">
        <v>39</v>
      </c>
      <c r="D24" s="17">
        <v>3</v>
      </c>
      <c r="E24" s="16">
        <f>I24+J24+(K24/2)+M24+(N24/2)+Q24</f>
        <v>3</v>
      </c>
      <c r="F24" s="16">
        <f>D24-E24</f>
        <v>0</v>
      </c>
      <c r="G24" s="15">
        <v>3</v>
      </c>
      <c r="H24" s="15">
        <f>G24*B24</f>
        <v>9</v>
      </c>
      <c r="I24" s="23">
        <v>1</v>
      </c>
      <c r="L24" s="31">
        <f>((0.5*K24)+J24)*B24</f>
        <v>0</v>
      </c>
      <c r="M24" s="8">
        <v>1</v>
      </c>
      <c r="N24" s="8">
        <v>2</v>
      </c>
      <c r="O24" s="31">
        <f>((0.5*N24)+M24)*B24</f>
        <v>6</v>
      </c>
      <c r="P24" s="18">
        <f>D24*B24</f>
        <v>9</v>
      </c>
      <c r="Q24" s="8">
        <f>S24+U24+W24+Y24</f>
        <v>0</v>
      </c>
    </row>
    <row r="25" spans="1:25">
      <c r="A25" t="s">
        <v>50</v>
      </c>
      <c r="B25">
        <v>4</v>
      </c>
      <c r="C25" s="6" t="s">
        <v>40</v>
      </c>
      <c r="D25" s="17">
        <v>3</v>
      </c>
      <c r="E25" s="16">
        <f>I25+J25+(K25/2)+M25+(N25/2)+Q25</f>
        <v>3</v>
      </c>
      <c r="F25" s="16">
        <f>D25-E25</f>
        <v>0</v>
      </c>
      <c r="G25" s="15">
        <v>4</v>
      </c>
      <c r="H25" s="15">
        <f>G25*B25</f>
        <v>16</v>
      </c>
      <c r="I25" s="23">
        <v>1</v>
      </c>
      <c r="J25" s="8">
        <v>2</v>
      </c>
      <c r="L25" s="31">
        <f>((0.5*K25)+J25)*B25</f>
        <v>8</v>
      </c>
      <c r="O25" s="31">
        <f>((0.5*N25)+M25)*B25</f>
        <v>0</v>
      </c>
      <c r="P25" s="18">
        <f>D25*B25</f>
        <v>12</v>
      </c>
      <c r="Q25" s="8">
        <f>S25+U25+W25+Y25</f>
        <v>0</v>
      </c>
    </row>
    <row r="26" spans="1:25">
      <c r="A26" t="s">
        <v>50</v>
      </c>
      <c r="B26">
        <v>5</v>
      </c>
      <c r="C26" s="6" t="s">
        <v>41</v>
      </c>
      <c r="D26" s="17">
        <v>3</v>
      </c>
      <c r="E26" s="16">
        <f>I26+J26+(K26/2)+M26+(N26/2)+Q26</f>
        <v>2</v>
      </c>
      <c r="F26" s="16">
        <f>D26-E26</f>
        <v>1</v>
      </c>
      <c r="G26" s="15">
        <v>4</v>
      </c>
      <c r="H26" s="15">
        <f>G26*B26</f>
        <v>20</v>
      </c>
      <c r="I26" s="23">
        <v>1</v>
      </c>
      <c r="L26" s="31">
        <f>((0.5*K26)+J26)*B26</f>
        <v>0</v>
      </c>
      <c r="N26" s="8">
        <v>2</v>
      </c>
      <c r="O26" s="31">
        <f>((0.5*N26)+M26)*B26</f>
        <v>5</v>
      </c>
      <c r="P26" s="18">
        <f>D26*B26</f>
        <v>15</v>
      </c>
      <c r="Q26" s="8">
        <f>S26+U26+W26+Y26</f>
        <v>0</v>
      </c>
    </row>
    <row r="27" spans="1:25">
      <c r="A27" t="s">
        <v>50</v>
      </c>
      <c r="B27">
        <v>4</v>
      </c>
      <c r="C27" s="6" t="s">
        <v>37</v>
      </c>
      <c r="D27" s="17">
        <v>2</v>
      </c>
      <c r="E27" s="16">
        <f>I27+J27+(K27/2)+M27+(N27/2)+Q27</f>
        <v>3</v>
      </c>
      <c r="F27" s="16">
        <f>D27-E27</f>
        <v>-1</v>
      </c>
      <c r="G27" s="15">
        <v>4</v>
      </c>
      <c r="H27" s="15">
        <f>G27*B27</f>
        <v>16</v>
      </c>
      <c r="I27" s="23">
        <v>1</v>
      </c>
      <c r="J27" s="8">
        <v>1</v>
      </c>
      <c r="L27" s="31">
        <f>((0.5*K27)+J27)*B27</f>
        <v>4</v>
      </c>
      <c r="M27" s="8">
        <v>1</v>
      </c>
      <c r="O27" s="31">
        <f>((0.5*N27)+M27)*B27</f>
        <v>4</v>
      </c>
      <c r="P27" s="18">
        <f>D27*B27</f>
        <v>8</v>
      </c>
      <c r="Q27" s="8">
        <f>S27+U27+W27+Y27</f>
        <v>0</v>
      </c>
    </row>
  </sheetData>
  <sortState ref="A1:Y27">
    <sortCondition descending="1" ref="A3"/>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Y28"/>
  <sheetViews>
    <sheetView topLeftCell="A13" workbookViewId="0">
      <selection activeCell="C1" sqref="C1:C1048576"/>
    </sheetView>
  </sheetViews>
  <sheetFormatPr baseColWidth="10" defaultRowHeight="15"/>
  <cols>
    <col min="1" max="1" width="9.5703125" bestFit="1" customWidth="1"/>
    <col min="2" max="2" width="3.7109375" bestFit="1" customWidth="1"/>
    <col min="3" max="3" width="17.5703125" hidden="1" customWidth="1"/>
    <col min="4" max="4" width="3.42578125" bestFit="1" customWidth="1"/>
    <col min="5" max="5" width="5" hidden="1" customWidth="1"/>
    <col min="6" max="6" width="7.7109375" hidden="1" customWidth="1"/>
    <col min="7" max="7" width="3.28515625" bestFit="1" customWidth="1"/>
    <col min="8" max="8" width="3.28515625" customWidth="1"/>
    <col min="9" max="9" width="8.28515625" bestFit="1" customWidth="1"/>
    <col min="10" max="10" width="7.5703125" bestFit="1" customWidth="1"/>
    <col min="11" max="11" width="8.7109375" bestFit="1" customWidth="1"/>
    <col min="12" max="12" width="7.5703125" customWidth="1"/>
    <col min="13" max="13" width="7.5703125" bestFit="1" customWidth="1"/>
    <col min="14" max="14" width="8.5703125" bestFit="1" customWidth="1"/>
    <col min="15" max="15" width="7.5703125" customWidth="1"/>
    <col min="16" max="16" width="7.85546875" customWidth="1"/>
    <col min="17" max="17" width="5.85546875" customWidth="1"/>
    <col min="18" max="18" width="14.5703125" style="10" bestFit="1" customWidth="1"/>
    <col min="19" max="19" width="4.5703125" bestFit="1" customWidth="1"/>
    <col min="20" max="20" width="14.5703125" style="10" bestFit="1" customWidth="1"/>
    <col min="21" max="21" width="4.5703125" bestFit="1" customWidth="1"/>
    <col min="22" max="22" width="8.5703125" style="10" bestFit="1" customWidth="1"/>
    <col min="23" max="23" width="4.5703125" bestFit="1" customWidth="1"/>
    <col min="24" max="24" width="9.28515625" style="30" customWidth="1"/>
  </cols>
  <sheetData>
    <row r="1" spans="1:25">
      <c r="A1" s="24" t="s">
        <v>30</v>
      </c>
      <c r="B1" s="24" t="s">
        <v>0</v>
      </c>
      <c r="C1" s="25" t="s">
        <v>1</v>
      </c>
      <c r="D1" s="26" t="s">
        <v>2</v>
      </c>
      <c r="E1" s="27" t="s">
        <v>108</v>
      </c>
      <c r="F1" s="27" t="s">
        <v>57</v>
      </c>
      <c r="G1" s="26" t="s">
        <v>3</v>
      </c>
      <c r="H1" s="26"/>
      <c r="I1" s="27" t="s">
        <v>4</v>
      </c>
      <c r="J1" s="27" t="s">
        <v>65</v>
      </c>
      <c r="K1" s="27" t="s">
        <v>63</v>
      </c>
      <c r="L1" s="27" t="s">
        <v>139</v>
      </c>
      <c r="M1" s="27" t="s">
        <v>64</v>
      </c>
      <c r="N1" s="27" t="s">
        <v>66</v>
      </c>
      <c r="O1" s="27" t="s">
        <v>139</v>
      </c>
      <c r="P1" s="27" t="s">
        <v>5</v>
      </c>
      <c r="Q1" s="27" t="s">
        <v>67</v>
      </c>
      <c r="R1" s="28" t="s">
        <v>68</v>
      </c>
      <c r="S1" s="27" t="s">
        <v>51</v>
      </c>
      <c r="T1" s="28" t="s">
        <v>68</v>
      </c>
      <c r="U1" s="27" t="s">
        <v>51</v>
      </c>
      <c r="V1" s="28" t="s">
        <v>68</v>
      </c>
      <c r="W1" s="27" t="s">
        <v>51</v>
      </c>
      <c r="X1" s="29" t="s">
        <v>52</v>
      </c>
      <c r="Y1" s="27" t="s">
        <v>51</v>
      </c>
    </row>
    <row r="2" spans="1:25">
      <c r="A2" t="s">
        <v>122</v>
      </c>
      <c r="B2">
        <v>6</v>
      </c>
      <c r="C2" s="6" t="s">
        <v>120</v>
      </c>
      <c r="D2" s="17">
        <v>2</v>
      </c>
      <c r="E2" s="16">
        <f>I2+J2+(K2/2)+M2+(N2/2)+Q2</f>
        <v>2</v>
      </c>
      <c r="F2" s="16">
        <f>D2-E2</f>
        <v>0</v>
      </c>
      <c r="G2" s="15">
        <v>4</v>
      </c>
      <c r="H2" s="15">
        <f>G2*B2</f>
        <v>24</v>
      </c>
      <c r="I2" s="23">
        <v>1</v>
      </c>
      <c r="J2" s="8"/>
      <c r="K2" s="8"/>
      <c r="L2" s="31">
        <f>((0.5*K2)+J2)*B2</f>
        <v>0</v>
      </c>
      <c r="M2" s="8">
        <v>1</v>
      </c>
      <c r="N2" s="8"/>
      <c r="O2" s="31">
        <f>((0.5*N2)+M2)*B2</f>
        <v>6</v>
      </c>
      <c r="P2" s="18">
        <f>D2*B2</f>
        <v>12</v>
      </c>
      <c r="Q2" s="8">
        <f>S2+U2+W2+Y2</f>
        <v>0</v>
      </c>
      <c r="R2" s="11"/>
      <c r="S2" s="8"/>
      <c r="T2" s="11"/>
      <c r="U2" s="8"/>
      <c r="V2" s="11"/>
      <c r="W2" s="8"/>
      <c r="Y2" s="8"/>
    </row>
    <row r="3" spans="1:25">
      <c r="A3" t="s">
        <v>122</v>
      </c>
      <c r="B3">
        <v>4</v>
      </c>
      <c r="C3" s="6" t="s">
        <v>117</v>
      </c>
      <c r="D3" s="17">
        <v>2</v>
      </c>
      <c r="E3" s="16">
        <f>I3+J3+(K3/2)+M3+(N3/2)+Q3</f>
        <v>2</v>
      </c>
      <c r="F3" s="16">
        <f>D3-E3</f>
        <v>0</v>
      </c>
      <c r="G3" s="15">
        <v>2</v>
      </c>
      <c r="H3" s="15">
        <f>G3*B3</f>
        <v>8</v>
      </c>
      <c r="I3" s="23">
        <v>1</v>
      </c>
      <c r="J3" s="8">
        <v>1</v>
      </c>
      <c r="K3" s="8"/>
      <c r="L3" s="31">
        <f>((0.5*K3)+J3)*B3</f>
        <v>4</v>
      </c>
      <c r="M3" s="8"/>
      <c r="N3" s="8"/>
      <c r="O3" s="31">
        <f>((0.5*N3)+M3)*B3</f>
        <v>0</v>
      </c>
      <c r="P3" s="18">
        <f>D3*B3</f>
        <v>8</v>
      </c>
      <c r="Q3" s="8">
        <f>S3+U3+W3+Y3</f>
        <v>0</v>
      </c>
      <c r="R3" s="11"/>
      <c r="S3" s="8"/>
      <c r="T3" s="11"/>
      <c r="U3" s="8"/>
      <c r="V3" s="11"/>
      <c r="W3" s="8"/>
      <c r="Y3" s="8"/>
    </row>
    <row r="4" spans="1:25">
      <c r="A4" t="s">
        <v>122</v>
      </c>
      <c r="B4">
        <v>4</v>
      </c>
      <c r="C4" s="6" t="s">
        <v>123</v>
      </c>
      <c r="D4" s="17">
        <v>3</v>
      </c>
      <c r="E4" s="16">
        <f>I4+J4+(K4/2)+M4+(N4/2)+Q4</f>
        <v>3</v>
      </c>
      <c r="F4" s="16">
        <f>D4-E4</f>
        <v>0</v>
      </c>
      <c r="G4" s="15">
        <v>3</v>
      </c>
      <c r="H4" s="15">
        <f>G4*B4</f>
        <v>12</v>
      </c>
      <c r="I4" s="23">
        <v>1</v>
      </c>
      <c r="J4" s="8">
        <v>1</v>
      </c>
      <c r="K4" s="8"/>
      <c r="L4" s="31">
        <f>((0.5*K4)+J4)*B4</f>
        <v>4</v>
      </c>
      <c r="M4" s="8"/>
      <c r="N4" s="8">
        <v>2</v>
      </c>
      <c r="O4" s="31">
        <f>((0.5*N4)+M4)*B4</f>
        <v>4</v>
      </c>
      <c r="P4" s="18">
        <f>D4*B4</f>
        <v>12</v>
      </c>
      <c r="Q4" s="8">
        <f>S4+U4+W4+Y4</f>
        <v>0</v>
      </c>
      <c r="R4" s="11"/>
      <c r="S4" s="8"/>
      <c r="T4" s="11"/>
      <c r="U4" s="8"/>
      <c r="V4" s="11"/>
      <c r="W4" s="8"/>
      <c r="Y4" s="8"/>
    </row>
    <row r="5" spans="1:25">
      <c r="A5" t="s">
        <v>122</v>
      </c>
      <c r="B5">
        <v>4</v>
      </c>
      <c r="C5" s="6" t="s">
        <v>124</v>
      </c>
      <c r="D5" s="17">
        <v>6</v>
      </c>
      <c r="E5" s="16">
        <f>I5+J5+(K5/2)+M5+(N5/2)+Q5</f>
        <v>6</v>
      </c>
      <c r="F5" s="16">
        <f>D5-E5</f>
        <v>0</v>
      </c>
      <c r="G5" s="15">
        <v>3</v>
      </c>
      <c r="H5" s="15">
        <f>G5*B5</f>
        <v>12</v>
      </c>
      <c r="I5" s="23">
        <v>2</v>
      </c>
      <c r="J5" s="8"/>
      <c r="K5" s="8"/>
      <c r="L5" s="31">
        <f>((0.5*K5)+J5)*B5</f>
        <v>0</v>
      </c>
      <c r="M5" s="8">
        <v>2</v>
      </c>
      <c r="N5" s="8"/>
      <c r="O5" s="31">
        <f>((0.5*N5)+M5)*B5</f>
        <v>8</v>
      </c>
      <c r="P5" s="18">
        <f>D5*B5</f>
        <v>24</v>
      </c>
      <c r="Q5" s="8">
        <f>S5+U5+W5+Y5</f>
        <v>2</v>
      </c>
      <c r="R5" s="11" t="s">
        <v>24</v>
      </c>
      <c r="S5" s="8">
        <v>1</v>
      </c>
      <c r="T5" s="11" t="s">
        <v>46</v>
      </c>
      <c r="U5" s="8">
        <v>1</v>
      </c>
      <c r="V5" s="11"/>
      <c r="W5" s="8"/>
      <c r="Y5" s="8"/>
    </row>
    <row r="6" spans="1:25">
      <c r="A6" t="s">
        <v>122</v>
      </c>
      <c r="B6">
        <v>2</v>
      </c>
      <c r="C6" s="6" t="s">
        <v>114</v>
      </c>
      <c r="D6" s="17">
        <v>5</v>
      </c>
      <c r="E6" s="16">
        <f>I6+J6+(K6/2)+M6+(N6/2)+Q6</f>
        <v>5</v>
      </c>
      <c r="F6" s="16">
        <f>D6-E6</f>
        <v>0</v>
      </c>
      <c r="G6" s="15">
        <v>2</v>
      </c>
      <c r="H6" s="15">
        <f>G6*B6</f>
        <v>4</v>
      </c>
      <c r="I6" s="23">
        <v>1</v>
      </c>
      <c r="J6" s="8">
        <v>2</v>
      </c>
      <c r="K6" s="8"/>
      <c r="L6" s="31">
        <f>((0.5*K6)+J6)*B6</f>
        <v>4</v>
      </c>
      <c r="M6" s="8"/>
      <c r="N6" s="8"/>
      <c r="O6" s="31">
        <f>((0.5*N6)+M6)*B6</f>
        <v>0</v>
      </c>
      <c r="P6" s="18">
        <f>D6*B6</f>
        <v>10</v>
      </c>
      <c r="Q6" s="8">
        <f>S6+U6+W6+Y6</f>
        <v>2</v>
      </c>
      <c r="R6" s="11" t="s">
        <v>21</v>
      </c>
      <c r="S6" s="8">
        <v>1</v>
      </c>
      <c r="T6" s="11" t="s">
        <v>49</v>
      </c>
      <c r="U6" s="8">
        <v>1</v>
      </c>
      <c r="V6" s="11"/>
      <c r="W6" s="8"/>
      <c r="X6" s="30" t="s">
        <v>118</v>
      </c>
      <c r="Y6" s="8">
        <v>0</v>
      </c>
    </row>
    <row r="7" spans="1:25">
      <c r="A7" t="s">
        <v>122</v>
      </c>
      <c r="B7">
        <v>2</v>
      </c>
      <c r="C7" s="6" t="s">
        <v>119</v>
      </c>
      <c r="D7" s="17">
        <v>6</v>
      </c>
      <c r="E7" s="16">
        <f>I7+J7+(K7/2)+M7+(N7/2)+Q7</f>
        <v>6</v>
      </c>
      <c r="F7" s="16">
        <f>D7-E7</f>
        <v>0</v>
      </c>
      <c r="G7" s="15">
        <v>2</v>
      </c>
      <c r="H7" s="15">
        <f>G7*B7</f>
        <v>4</v>
      </c>
      <c r="I7" s="23">
        <v>2</v>
      </c>
      <c r="J7" s="8">
        <v>1</v>
      </c>
      <c r="K7" s="8"/>
      <c r="L7" s="31">
        <f>((0.5*K7)+J7)*B7</f>
        <v>2</v>
      </c>
      <c r="M7" s="8">
        <v>2</v>
      </c>
      <c r="N7" s="8"/>
      <c r="O7" s="31">
        <f>((0.5*N7)+M7)*B7</f>
        <v>4</v>
      </c>
      <c r="P7" s="18">
        <f>D7*B7</f>
        <v>12</v>
      </c>
      <c r="Q7" s="8">
        <f>S7+U7+W7+Y7</f>
        <v>1</v>
      </c>
      <c r="R7" s="11" t="s">
        <v>24</v>
      </c>
      <c r="S7" s="8">
        <v>1</v>
      </c>
      <c r="T7" s="11"/>
      <c r="U7" s="8"/>
      <c r="V7" s="11"/>
      <c r="W7" s="8"/>
      <c r="Y7" s="8"/>
    </row>
    <row r="8" spans="1:25">
      <c r="A8" t="s">
        <v>122</v>
      </c>
      <c r="B8">
        <v>1</v>
      </c>
      <c r="C8" s="6" t="s">
        <v>113</v>
      </c>
      <c r="D8" s="17">
        <v>6</v>
      </c>
      <c r="E8" s="16">
        <f>I8+J8+(K8/2)+M8+(N8/2)+Q8</f>
        <v>7</v>
      </c>
      <c r="F8" s="16">
        <f>D8-E8</f>
        <v>-1</v>
      </c>
      <c r="G8" s="15">
        <v>1</v>
      </c>
      <c r="H8" s="15">
        <f>G8*B8</f>
        <v>1</v>
      </c>
      <c r="I8" s="23">
        <v>2</v>
      </c>
      <c r="J8" s="8">
        <v>3</v>
      </c>
      <c r="K8" s="8"/>
      <c r="L8" s="31">
        <f>((0.5*K8)+J8)*B8</f>
        <v>3</v>
      </c>
      <c r="M8" s="8"/>
      <c r="N8" s="8"/>
      <c r="O8" s="31">
        <f>((0.5*N8)+M8)*B8</f>
        <v>0</v>
      </c>
      <c r="P8" s="18">
        <f>D8*B8</f>
        <v>6</v>
      </c>
      <c r="Q8" s="8">
        <f>S8+U8+W8+Y8</f>
        <v>2</v>
      </c>
      <c r="R8" s="11" t="s">
        <v>21</v>
      </c>
      <c r="S8" s="8">
        <v>1</v>
      </c>
      <c r="T8" s="11" t="s">
        <v>22</v>
      </c>
      <c r="U8" s="8">
        <v>1</v>
      </c>
      <c r="V8" s="11"/>
      <c r="W8" s="8"/>
      <c r="X8" s="30" t="s">
        <v>118</v>
      </c>
      <c r="Y8" s="8">
        <v>0</v>
      </c>
    </row>
    <row r="9" spans="1:25">
      <c r="A9" t="s">
        <v>122</v>
      </c>
      <c r="B9">
        <v>1</v>
      </c>
      <c r="C9" s="6" t="s">
        <v>115</v>
      </c>
      <c r="D9" s="17">
        <v>6</v>
      </c>
      <c r="E9" s="16">
        <f>I9+J9+(K9/2)+M9+(N9/2)+Q9</f>
        <v>6</v>
      </c>
      <c r="F9" s="16">
        <f>D9-E9</f>
        <v>0</v>
      </c>
      <c r="G9" s="15">
        <v>1</v>
      </c>
      <c r="H9" s="15">
        <f>G9*B9</f>
        <v>1</v>
      </c>
      <c r="I9" s="23">
        <v>2</v>
      </c>
      <c r="J9" s="8">
        <v>1</v>
      </c>
      <c r="K9" s="8">
        <v>2</v>
      </c>
      <c r="L9" s="31">
        <f>((0.5*K9)+J9)*B9</f>
        <v>2</v>
      </c>
      <c r="M9" s="8"/>
      <c r="N9" s="8"/>
      <c r="O9" s="31">
        <f>((0.5*N9)+M9)*B9</f>
        <v>0</v>
      </c>
      <c r="P9" s="18">
        <f>D9*B9</f>
        <v>6</v>
      </c>
      <c r="Q9" s="8">
        <f>S9+U9+W9+Y9</f>
        <v>2</v>
      </c>
      <c r="R9" s="11" t="s">
        <v>21</v>
      </c>
      <c r="S9" s="8">
        <v>1</v>
      </c>
      <c r="T9" s="11" t="s">
        <v>141</v>
      </c>
      <c r="U9" s="8">
        <v>1</v>
      </c>
      <c r="V9" s="11"/>
      <c r="W9" s="8"/>
      <c r="X9" s="30" t="s">
        <v>118</v>
      </c>
      <c r="Y9" s="8">
        <v>0</v>
      </c>
    </row>
    <row r="10" spans="1:25">
      <c r="A10" t="s">
        <v>122</v>
      </c>
      <c r="B10">
        <v>1</v>
      </c>
      <c r="C10" s="6" t="s">
        <v>121</v>
      </c>
      <c r="D10" s="17">
        <v>6</v>
      </c>
      <c r="E10" s="16">
        <f>I10+J10+(K10/2)+M10+(N10/2)+Q10</f>
        <v>6</v>
      </c>
      <c r="F10" s="16">
        <f>D10-E10</f>
        <v>0</v>
      </c>
      <c r="G10" s="15">
        <v>1</v>
      </c>
      <c r="H10" s="15">
        <f>G10*B10</f>
        <v>1</v>
      </c>
      <c r="I10" s="23">
        <v>2</v>
      </c>
      <c r="J10" s="8"/>
      <c r="K10" s="8"/>
      <c r="L10" s="31">
        <f>((0.5*K10)+J10)*B10</f>
        <v>0</v>
      </c>
      <c r="M10" s="8">
        <v>3</v>
      </c>
      <c r="N10" s="8"/>
      <c r="O10" s="31">
        <f>((0.5*N10)+M10)*B10</f>
        <v>3</v>
      </c>
      <c r="P10" s="18">
        <f>D10*B10</f>
        <v>6</v>
      </c>
      <c r="Q10" s="8">
        <f>S10+U10+W10+Y10</f>
        <v>1</v>
      </c>
      <c r="R10" s="11" t="s">
        <v>25</v>
      </c>
      <c r="S10" s="8">
        <v>1</v>
      </c>
      <c r="T10" s="11" t="s">
        <v>46</v>
      </c>
      <c r="U10" s="8">
        <v>1</v>
      </c>
      <c r="V10" s="11"/>
      <c r="W10" s="8"/>
      <c r="X10" s="30" t="s">
        <v>138</v>
      </c>
      <c r="Y10" s="8">
        <v>-1</v>
      </c>
    </row>
    <row r="11" spans="1:25">
      <c r="A11" t="s">
        <v>122</v>
      </c>
      <c r="B11">
        <v>1</v>
      </c>
      <c r="C11" s="6" t="s">
        <v>109</v>
      </c>
      <c r="D11" s="17">
        <v>6</v>
      </c>
      <c r="E11" s="16">
        <f>I11+J11+(K11/2)+M11+(N11/2)+Q11</f>
        <v>6</v>
      </c>
      <c r="F11" s="16">
        <f>D11-E11</f>
        <v>0</v>
      </c>
      <c r="G11" s="15">
        <v>2</v>
      </c>
      <c r="H11" s="15">
        <f>G11*B11</f>
        <v>2</v>
      </c>
      <c r="I11" s="23">
        <v>2</v>
      </c>
      <c r="J11" s="8"/>
      <c r="K11" s="8"/>
      <c r="L11" s="31">
        <f>((0.5*K11)+J11)*B11</f>
        <v>0</v>
      </c>
      <c r="M11" s="8"/>
      <c r="N11" s="8"/>
      <c r="O11" s="31">
        <f>((0.5*N11)+M11)*B11</f>
        <v>0</v>
      </c>
      <c r="P11" s="18">
        <f>D11*B11</f>
        <v>6</v>
      </c>
      <c r="Q11" s="8">
        <f>S11+U11+W11+Y11</f>
        <v>4</v>
      </c>
      <c r="R11" s="11" t="s">
        <v>19</v>
      </c>
      <c r="S11" s="8">
        <v>2</v>
      </c>
      <c r="T11" s="11" t="s">
        <v>19</v>
      </c>
      <c r="U11" s="8">
        <v>2</v>
      </c>
      <c r="V11" s="11" t="s">
        <v>25</v>
      </c>
      <c r="W11" s="8">
        <v>1</v>
      </c>
      <c r="X11" s="30" t="s">
        <v>138</v>
      </c>
      <c r="Y11" s="8">
        <v>-1</v>
      </c>
    </row>
    <row r="12" spans="1:25">
      <c r="A12" t="s">
        <v>122</v>
      </c>
      <c r="B12">
        <v>1</v>
      </c>
      <c r="C12" s="6" t="s">
        <v>110</v>
      </c>
      <c r="D12" s="17">
        <v>5</v>
      </c>
      <c r="E12" s="16">
        <f>I12+J12+(K12/2)+M12+(N12/2)+Q12</f>
        <v>5</v>
      </c>
      <c r="F12" s="16">
        <f>D12-E12</f>
        <v>0</v>
      </c>
      <c r="G12" s="15">
        <v>3</v>
      </c>
      <c r="H12" s="15">
        <f>G12*B12</f>
        <v>3</v>
      </c>
      <c r="I12" s="23">
        <v>1</v>
      </c>
      <c r="J12" s="8"/>
      <c r="K12" s="8"/>
      <c r="L12" s="31">
        <f>((0.5*K12)+J12)*B12</f>
        <v>0</v>
      </c>
      <c r="M12" s="8"/>
      <c r="N12" s="8"/>
      <c r="O12" s="31">
        <f>((0.5*N12)+M12)*B12</f>
        <v>0</v>
      </c>
      <c r="P12" s="18">
        <f>D12*B12</f>
        <v>5</v>
      </c>
      <c r="Q12" s="8">
        <f>S12+U12+W12+Y12</f>
        <v>4</v>
      </c>
      <c r="R12" s="11" t="s">
        <v>28</v>
      </c>
      <c r="S12" s="8">
        <v>2</v>
      </c>
      <c r="T12" s="11" t="s">
        <v>19</v>
      </c>
      <c r="U12" s="8">
        <v>2</v>
      </c>
      <c r="V12" s="11"/>
      <c r="W12" s="8"/>
      <c r="Y12" s="8"/>
    </row>
    <row r="13" spans="1:25">
      <c r="A13" t="s">
        <v>122</v>
      </c>
      <c r="B13">
        <v>1</v>
      </c>
      <c r="C13" s="6" t="s">
        <v>111</v>
      </c>
      <c r="D13" s="17">
        <v>4</v>
      </c>
      <c r="E13" s="16">
        <f>I13+J13+(K13/2)+M13+(N13/2)+Q13</f>
        <v>4</v>
      </c>
      <c r="F13" s="16">
        <f>D13-E13</f>
        <v>0</v>
      </c>
      <c r="G13" s="15">
        <v>3</v>
      </c>
      <c r="H13" s="15">
        <f>G13*B13</f>
        <v>3</v>
      </c>
      <c r="I13" s="23">
        <v>1</v>
      </c>
      <c r="J13" s="8"/>
      <c r="K13" s="8"/>
      <c r="L13" s="31">
        <f>((0.5*K13)+J13)*B13</f>
        <v>0</v>
      </c>
      <c r="M13" s="8"/>
      <c r="N13" s="8"/>
      <c r="O13" s="31">
        <f>((0.5*N13)+M13)*B13</f>
        <v>0</v>
      </c>
      <c r="P13" s="18">
        <f>D13*B13</f>
        <v>4</v>
      </c>
      <c r="Q13" s="8">
        <f>S13+U13+W13+Y13</f>
        <v>3</v>
      </c>
      <c r="R13" s="11" t="s">
        <v>19</v>
      </c>
      <c r="S13" s="8">
        <v>2</v>
      </c>
      <c r="T13" s="11" t="s">
        <v>49</v>
      </c>
      <c r="U13" s="8">
        <v>1</v>
      </c>
      <c r="V13" s="11"/>
      <c r="W13" s="8"/>
      <c r="Y13" s="8"/>
    </row>
    <row r="14" spans="1:25">
      <c r="A14" t="s">
        <v>122</v>
      </c>
      <c r="B14">
        <v>1</v>
      </c>
      <c r="C14" s="6" t="s">
        <v>112</v>
      </c>
      <c r="D14" s="17">
        <v>4</v>
      </c>
      <c r="E14" s="16">
        <f>I14+J14+(K14/2)+M14+(N14/2)+Q14</f>
        <v>4</v>
      </c>
      <c r="F14" s="16">
        <f>D14-E14</f>
        <v>0</v>
      </c>
      <c r="G14" s="15">
        <v>1</v>
      </c>
      <c r="H14" s="15">
        <f>G14*B14</f>
        <v>1</v>
      </c>
      <c r="I14" s="23">
        <v>1</v>
      </c>
      <c r="J14" s="8"/>
      <c r="K14" s="8"/>
      <c r="L14" s="31">
        <f>((0.5*K14)+J14)*B14</f>
        <v>0</v>
      </c>
      <c r="M14" s="8"/>
      <c r="N14" s="8"/>
      <c r="O14" s="31">
        <f>((0.5*N14)+M14)*B14</f>
        <v>0</v>
      </c>
      <c r="P14" s="18">
        <f>D14*B14</f>
        <v>4</v>
      </c>
      <c r="Q14" s="8">
        <f>S14+U14+W14+Y14</f>
        <v>3</v>
      </c>
      <c r="R14" s="11" t="s">
        <v>26</v>
      </c>
      <c r="S14" s="8">
        <v>3</v>
      </c>
      <c r="T14" s="11"/>
      <c r="U14" s="8"/>
      <c r="V14" s="11"/>
      <c r="W14" s="8"/>
      <c r="Y14" s="8"/>
    </row>
    <row r="15" spans="1:25">
      <c r="A15" t="s">
        <v>122</v>
      </c>
      <c r="B15">
        <v>1</v>
      </c>
      <c r="C15" s="6" t="s">
        <v>116</v>
      </c>
      <c r="D15" s="17">
        <v>3</v>
      </c>
      <c r="E15" s="16">
        <f>I15+J15+(K15/2)+M15+(N15/2)+Q15</f>
        <v>3</v>
      </c>
      <c r="F15" s="16">
        <f>D15-E15</f>
        <v>0</v>
      </c>
      <c r="G15" s="15">
        <v>1</v>
      </c>
      <c r="H15" s="15">
        <f>G15*B15</f>
        <v>1</v>
      </c>
      <c r="I15" s="23">
        <v>1</v>
      </c>
      <c r="J15" s="8"/>
      <c r="K15" s="8"/>
      <c r="L15" s="31">
        <f>((0.5*K15)+J15)*B15</f>
        <v>0</v>
      </c>
      <c r="M15" s="8"/>
      <c r="N15" s="8"/>
      <c r="O15" s="31">
        <f>((0.5*N15)+M15)*B15</f>
        <v>0</v>
      </c>
      <c r="P15" s="18">
        <f>D15*B15</f>
        <v>3</v>
      </c>
      <c r="Q15" s="8">
        <f>S15+U15+W15+Y15</f>
        <v>2</v>
      </c>
      <c r="R15" s="11" t="s">
        <v>47</v>
      </c>
      <c r="S15" s="8">
        <v>2</v>
      </c>
      <c r="T15" s="11"/>
      <c r="U15" s="8"/>
      <c r="V15" s="11"/>
      <c r="W15" s="8"/>
      <c r="X15" s="30" t="s">
        <v>118</v>
      </c>
      <c r="Y15" s="8">
        <v>0</v>
      </c>
    </row>
    <row r="16" spans="1:25">
      <c r="A16" t="s">
        <v>125</v>
      </c>
      <c r="B16">
        <v>5</v>
      </c>
      <c r="C16" s="6" t="s">
        <v>126</v>
      </c>
      <c r="D16" s="17">
        <v>2</v>
      </c>
      <c r="E16" s="16">
        <f>I16+J16+(K16/2)+M16+(N16/2)+Q16</f>
        <v>2</v>
      </c>
      <c r="F16" s="16">
        <f>D16-E16</f>
        <v>0</v>
      </c>
      <c r="G16" s="15">
        <v>4</v>
      </c>
      <c r="H16" s="15">
        <f>G16*B16</f>
        <v>20</v>
      </c>
      <c r="I16" s="23">
        <v>1</v>
      </c>
      <c r="J16" s="8"/>
      <c r="K16" s="8"/>
      <c r="L16" s="31">
        <f>((0.5*K16)+J16)*B16</f>
        <v>0</v>
      </c>
      <c r="M16" s="8">
        <v>1</v>
      </c>
      <c r="N16" s="8"/>
      <c r="O16" s="31">
        <f>((0.5*N16)+M16)*B16</f>
        <v>5</v>
      </c>
      <c r="P16" s="18">
        <f>D16*B16</f>
        <v>10</v>
      </c>
      <c r="Q16" s="8">
        <f>S16+U16+W16+Y16</f>
        <v>0</v>
      </c>
      <c r="R16" s="11"/>
      <c r="S16" s="8"/>
      <c r="T16" s="11"/>
      <c r="U16" s="8"/>
      <c r="V16" s="11"/>
      <c r="W16" s="8"/>
      <c r="Y16" s="8"/>
    </row>
    <row r="17" spans="1:25">
      <c r="A17" t="s">
        <v>125</v>
      </c>
      <c r="B17">
        <v>4</v>
      </c>
      <c r="C17" s="6" t="s">
        <v>127</v>
      </c>
      <c r="D17" s="17">
        <v>3</v>
      </c>
      <c r="E17" s="16">
        <f>I17+J17+(K17/2)+M17+(N17/2)+Q17</f>
        <v>3</v>
      </c>
      <c r="F17" s="16">
        <f>D17-E17</f>
        <v>0</v>
      </c>
      <c r="G17" s="15">
        <v>4</v>
      </c>
      <c r="H17" s="15">
        <f>G17*B17</f>
        <v>16</v>
      </c>
      <c r="I17" s="23">
        <v>1</v>
      </c>
      <c r="J17" s="8">
        <v>1</v>
      </c>
      <c r="K17" s="8"/>
      <c r="L17" s="31">
        <f>((0.5*K17)+J17)*B17</f>
        <v>4</v>
      </c>
      <c r="M17" s="8">
        <v>1</v>
      </c>
      <c r="N17" s="8"/>
      <c r="O17" s="31">
        <f>((0.5*N17)+M17)*B17</f>
        <v>4</v>
      </c>
      <c r="P17" s="18">
        <f>D17*B17</f>
        <v>12</v>
      </c>
      <c r="Q17" s="8">
        <f>S17+U17+W17+Y17</f>
        <v>0</v>
      </c>
      <c r="R17" s="11"/>
      <c r="S17" s="8"/>
      <c r="T17" s="11"/>
      <c r="U17" s="8"/>
      <c r="V17" s="11"/>
      <c r="W17" s="8"/>
      <c r="Y17" s="8"/>
    </row>
    <row r="18" spans="1:25">
      <c r="A18" t="s">
        <v>125</v>
      </c>
      <c r="B18">
        <v>4</v>
      </c>
      <c r="C18" s="6" t="s">
        <v>129</v>
      </c>
      <c r="D18" s="17">
        <v>2</v>
      </c>
      <c r="E18" s="16">
        <f>I18+J18+(K18/2)+M18+(N18/2)+Q18</f>
        <v>2</v>
      </c>
      <c r="F18" s="16">
        <f>D18-E18</f>
        <v>0</v>
      </c>
      <c r="G18" s="15">
        <v>3</v>
      </c>
      <c r="H18" s="15">
        <f>G18*B18</f>
        <v>12</v>
      </c>
      <c r="I18" s="23">
        <v>1</v>
      </c>
      <c r="J18" s="8"/>
      <c r="K18" s="8">
        <v>2</v>
      </c>
      <c r="L18" s="31">
        <f>((0.5*K18)+J18)*B18</f>
        <v>4</v>
      </c>
      <c r="M18" s="8"/>
      <c r="N18" s="8"/>
      <c r="O18" s="31">
        <f>((0.5*N18)+M18)*B18</f>
        <v>0</v>
      </c>
      <c r="P18" s="18">
        <f>D18*B18</f>
        <v>8</v>
      </c>
      <c r="Q18" s="8">
        <f>S18+U18+W18+Y18</f>
        <v>0</v>
      </c>
      <c r="R18" s="11"/>
      <c r="S18" s="8"/>
      <c r="T18" s="11"/>
      <c r="U18" s="8"/>
      <c r="V18" s="11"/>
      <c r="W18" s="8"/>
      <c r="Y18" s="8"/>
    </row>
    <row r="19" spans="1:25">
      <c r="A19" t="s">
        <v>125</v>
      </c>
      <c r="B19">
        <v>3</v>
      </c>
      <c r="C19" s="6" t="s">
        <v>134</v>
      </c>
      <c r="D19" s="17">
        <v>2</v>
      </c>
      <c r="E19" s="16">
        <f>I19+J19+(K19/2)+M19+(N19/2)+Q19</f>
        <v>2</v>
      </c>
      <c r="F19" s="16">
        <f>D19-E19</f>
        <v>0</v>
      </c>
      <c r="G19" s="15">
        <v>3</v>
      </c>
      <c r="H19" s="15">
        <f>G19*B19</f>
        <v>9</v>
      </c>
      <c r="I19" s="23">
        <v>1</v>
      </c>
      <c r="J19" s="8"/>
      <c r="K19" s="8"/>
      <c r="L19" s="31">
        <f>((0.5*K19)+J19)*B19</f>
        <v>0</v>
      </c>
      <c r="M19" s="8"/>
      <c r="N19" s="8">
        <v>2</v>
      </c>
      <c r="O19" s="31">
        <f>((0.5*N19)+M19)*B19</f>
        <v>3</v>
      </c>
      <c r="P19" s="18">
        <f>D19*B19</f>
        <v>6</v>
      </c>
      <c r="Q19" s="8">
        <f>S19+U19+W19+Y19</f>
        <v>0</v>
      </c>
      <c r="R19" s="11"/>
      <c r="S19" s="8"/>
      <c r="T19" s="11"/>
      <c r="U19" s="8"/>
      <c r="V19" s="11"/>
      <c r="W19" s="8"/>
      <c r="Y19" s="8"/>
    </row>
    <row r="20" spans="1:25">
      <c r="A20" t="s">
        <v>125</v>
      </c>
      <c r="B20">
        <v>2</v>
      </c>
      <c r="C20" s="6" t="s">
        <v>135</v>
      </c>
      <c r="D20" s="17">
        <v>6</v>
      </c>
      <c r="E20" s="16">
        <f>I20+J20+(K20/2)+M20+(N20/2)+Q20</f>
        <v>6</v>
      </c>
      <c r="F20" s="16">
        <f>D20-E20</f>
        <v>0</v>
      </c>
      <c r="G20" s="15">
        <v>3</v>
      </c>
      <c r="H20" s="15">
        <f>G20*B20</f>
        <v>6</v>
      </c>
      <c r="I20" s="23">
        <v>2</v>
      </c>
      <c r="J20" s="8">
        <v>1</v>
      </c>
      <c r="K20" s="8">
        <v>2</v>
      </c>
      <c r="L20" s="31">
        <f>((0.5*K20)+J20)*B20</f>
        <v>4</v>
      </c>
      <c r="M20" s="8"/>
      <c r="N20" s="8"/>
      <c r="O20" s="31">
        <f>((0.5*N20)+M20)*B20</f>
        <v>0</v>
      </c>
      <c r="P20" s="18">
        <f>D20*B20</f>
        <v>12</v>
      </c>
      <c r="Q20" s="8">
        <f>S20+U20+W20+Y20</f>
        <v>2</v>
      </c>
      <c r="R20" s="11" t="s">
        <v>21</v>
      </c>
      <c r="S20" s="8">
        <v>1</v>
      </c>
      <c r="T20" s="11" t="s">
        <v>22</v>
      </c>
      <c r="U20" s="8">
        <v>1</v>
      </c>
      <c r="V20" s="11"/>
      <c r="W20" s="8"/>
      <c r="Y20" s="8"/>
    </row>
    <row r="21" spans="1:25">
      <c r="A21" t="s">
        <v>125</v>
      </c>
      <c r="B21">
        <v>2</v>
      </c>
      <c r="C21" s="6" t="s">
        <v>128</v>
      </c>
      <c r="D21" s="17">
        <v>4</v>
      </c>
      <c r="E21" s="16">
        <f>I21+J21+(K21/2)+M21+(N21/2)+Q21</f>
        <v>4</v>
      </c>
      <c r="F21" s="16">
        <f>D21-E21</f>
        <v>0</v>
      </c>
      <c r="G21" s="15">
        <v>2</v>
      </c>
      <c r="H21" s="15">
        <f>G21*B21</f>
        <v>4</v>
      </c>
      <c r="I21" s="23">
        <v>1</v>
      </c>
      <c r="J21" s="8"/>
      <c r="K21" s="8">
        <v>2</v>
      </c>
      <c r="L21" s="31">
        <f>((0.5*K21)+J21)*B21</f>
        <v>2</v>
      </c>
      <c r="M21" s="8">
        <v>1</v>
      </c>
      <c r="N21" s="8"/>
      <c r="O21" s="31">
        <f>((0.5*N21)+M21)*B21</f>
        <v>2</v>
      </c>
      <c r="P21" s="18">
        <f>D21*B21</f>
        <v>8</v>
      </c>
      <c r="Q21" s="8">
        <f>S21+U21+W21+Y21</f>
        <v>1</v>
      </c>
      <c r="R21" s="11" t="s">
        <v>21</v>
      </c>
      <c r="S21" s="8">
        <v>1</v>
      </c>
      <c r="T21" s="11"/>
      <c r="U21" s="8"/>
      <c r="V21" s="11"/>
      <c r="W21" s="8"/>
      <c r="Y21" s="8"/>
    </row>
    <row r="22" spans="1:25">
      <c r="A22" t="s">
        <v>125</v>
      </c>
      <c r="B22">
        <v>2</v>
      </c>
      <c r="C22" s="6" t="s">
        <v>131</v>
      </c>
      <c r="D22" s="17">
        <v>6</v>
      </c>
      <c r="E22" s="16">
        <f>I22+J22+(K22/2)+M22+(N22/2)+Q22</f>
        <v>6</v>
      </c>
      <c r="F22" s="16">
        <f>D22-E22</f>
        <v>0</v>
      </c>
      <c r="G22" s="15">
        <v>2</v>
      </c>
      <c r="H22" s="15">
        <f>G22*B22</f>
        <v>4</v>
      </c>
      <c r="I22" s="23">
        <v>2</v>
      </c>
      <c r="J22" s="8"/>
      <c r="K22" s="8"/>
      <c r="L22" s="31">
        <f>((0.5*K22)+J22)*B22</f>
        <v>0</v>
      </c>
      <c r="M22" s="8">
        <v>3</v>
      </c>
      <c r="N22" s="8"/>
      <c r="O22" s="31">
        <f>((0.5*N22)+M22)*B22</f>
        <v>6</v>
      </c>
      <c r="P22" s="18">
        <f>D22*B22</f>
        <v>12</v>
      </c>
      <c r="Q22" s="8">
        <f>S22+U22+W22+Y22</f>
        <v>1</v>
      </c>
      <c r="R22" s="11" t="s">
        <v>24</v>
      </c>
      <c r="S22" s="8">
        <v>1</v>
      </c>
      <c r="T22" s="11"/>
      <c r="U22" s="8"/>
      <c r="V22" s="11"/>
      <c r="W22" s="8"/>
      <c r="Y22" s="8"/>
    </row>
    <row r="23" spans="1:25">
      <c r="A23" t="s">
        <v>125</v>
      </c>
      <c r="B23">
        <v>2</v>
      </c>
      <c r="C23" s="6" t="s">
        <v>137</v>
      </c>
      <c r="D23" s="17">
        <v>4</v>
      </c>
      <c r="E23" s="16">
        <f>I23+J23+(K23/2)+M23+(N23/2)+Q23</f>
        <v>4</v>
      </c>
      <c r="F23" s="16">
        <f>D23-E23</f>
        <v>0</v>
      </c>
      <c r="G23" s="15">
        <v>2</v>
      </c>
      <c r="H23" s="15">
        <f>G23*B23</f>
        <v>4</v>
      </c>
      <c r="I23" s="23">
        <v>1</v>
      </c>
      <c r="J23" s="8"/>
      <c r="K23" s="8"/>
      <c r="L23" s="31">
        <f>((0.5*K23)+J23)*B23</f>
        <v>0</v>
      </c>
      <c r="M23" s="8">
        <v>1</v>
      </c>
      <c r="N23" s="8">
        <v>2</v>
      </c>
      <c r="O23" s="31">
        <f>((0.5*N23)+M23)*B23</f>
        <v>4</v>
      </c>
      <c r="P23" s="18">
        <f>D23*B23</f>
        <v>8</v>
      </c>
      <c r="Q23" s="8">
        <f>S23+U23+W23+Y23</f>
        <v>1</v>
      </c>
      <c r="R23" s="11" t="s">
        <v>46</v>
      </c>
      <c r="S23" s="8">
        <v>1</v>
      </c>
      <c r="T23" s="11"/>
      <c r="U23" s="8"/>
      <c r="V23" s="11"/>
      <c r="W23" s="8"/>
      <c r="Y23" s="8"/>
    </row>
    <row r="24" spans="1:25">
      <c r="A24" t="s">
        <v>125</v>
      </c>
      <c r="B24">
        <v>2</v>
      </c>
      <c r="C24" s="6" t="s">
        <v>140</v>
      </c>
      <c r="D24" s="17">
        <v>3</v>
      </c>
      <c r="E24" s="16">
        <f>I24+J24+(K24/2)+M24+(N24/2)+Q24</f>
        <v>3</v>
      </c>
      <c r="F24" s="16">
        <f>D24-E24</f>
        <v>0</v>
      </c>
      <c r="G24" s="15">
        <v>2</v>
      </c>
      <c r="H24" s="15">
        <f>G24*B24</f>
        <v>4</v>
      </c>
      <c r="I24" s="23">
        <v>1</v>
      </c>
      <c r="J24" s="8"/>
      <c r="K24" s="8"/>
      <c r="L24" s="31">
        <f>((0.5*K24)+J24)*B24</f>
        <v>0</v>
      </c>
      <c r="M24" s="8">
        <v>1</v>
      </c>
      <c r="N24" s="8"/>
      <c r="O24" s="31">
        <f>((0.5*N24)+M24)*B24</f>
        <v>2</v>
      </c>
      <c r="P24" s="18">
        <f>D24*B24</f>
        <v>6</v>
      </c>
      <c r="Q24" s="8">
        <f>S24+U24+W24+Y24</f>
        <v>1</v>
      </c>
      <c r="R24" s="11" t="s">
        <v>48</v>
      </c>
      <c r="S24" s="8">
        <v>1</v>
      </c>
      <c r="T24" s="11"/>
      <c r="U24" s="8"/>
      <c r="V24" s="11"/>
      <c r="W24" s="8"/>
      <c r="Y24" s="8"/>
    </row>
    <row r="25" spans="1:25">
      <c r="A25" t="s">
        <v>125</v>
      </c>
      <c r="B25">
        <v>1</v>
      </c>
      <c r="C25" s="6" t="s">
        <v>136</v>
      </c>
      <c r="D25" s="17">
        <v>9</v>
      </c>
      <c r="E25" s="16">
        <f>I25+J25+(K25/2)+M25+(N25/2)+Q25</f>
        <v>10</v>
      </c>
      <c r="F25" s="16">
        <f>D25-E25</f>
        <v>-1</v>
      </c>
      <c r="G25" s="15">
        <v>3</v>
      </c>
      <c r="H25" s="15">
        <f>G25*B25</f>
        <v>3</v>
      </c>
      <c r="I25" s="23">
        <v>2</v>
      </c>
      <c r="J25" s="8">
        <v>2</v>
      </c>
      <c r="K25" s="8"/>
      <c r="L25" s="31">
        <f>((0.5*K25)+J25)*B25</f>
        <v>2</v>
      </c>
      <c r="M25" s="8">
        <v>1</v>
      </c>
      <c r="N25" s="8"/>
      <c r="O25" s="31">
        <f>((0.5*N25)+M25)*B25</f>
        <v>1</v>
      </c>
      <c r="P25" s="18">
        <f>D25*B25</f>
        <v>9</v>
      </c>
      <c r="Q25" s="8">
        <f>S25+U25+W25+Y25</f>
        <v>5</v>
      </c>
      <c r="R25" s="11" t="s">
        <v>26</v>
      </c>
      <c r="S25" s="8">
        <v>3</v>
      </c>
      <c r="T25" s="11" t="s">
        <v>28</v>
      </c>
      <c r="U25" s="8">
        <v>2</v>
      </c>
      <c r="V25" s="11"/>
      <c r="W25" s="8"/>
      <c r="Y25" s="8"/>
    </row>
    <row r="26" spans="1:25">
      <c r="A26" t="s">
        <v>125</v>
      </c>
      <c r="B26">
        <v>1</v>
      </c>
      <c r="C26" s="6" t="s">
        <v>132</v>
      </c>
      <c r="D26" s="17">
        <v>6</v>
      </c>
      <c r="E26" s="16">
        <f>I26+J26+(K26/2)+M26+(N26/2)+Q26</f>
        <v>6</v>
      </c>
      <c r="F26" s="16">
        <f>D26-E26</f>
        <v>0</v>
      </c>
      <c r="G26" s="15">
        <v>1</v>
      </c>
      <c r="H26" s="15">
        <f>G26*B26</f>
        <v>1</v>
      </c>
      <c r="I26" s="23">
        <v>2</v>
      </c>
      <c r="J26" s="8">
        <v>2</v>
      </c>
      <c r="K26" s="8"/>
      <c r="L26" s="31">
        <f>((0.5*K26)+J26)*B26</f>
        <v>2</v>
      </c>
      <c r="M26" s="8">
        <v>1</v>
      </c>
      <c r="N26" s="8"/>
      <c r="O26" s="31">
        <f>((0.5*N26)+M26)*B26</f>
        <v>1</v>
      </c>
      <c r="P26" s="18">
        <f>D26*B26</f>
        <v>6</v>
      </c>
      <c r="Q26" s="8">
        <f>S26+U26+W26+Y26</f>
        <v>1</v>
      </c>
      <c r="R26" s="11" t="s">
        <v>49</v>
      </c>
      <c r="S26" s="8">
        <v>1</v>
      </c>
      <c r="T26" s="11"/>
      <c r="U26" s="8"/>
      <c r="V26" s="11"/>
      <c r="W26" s="8"/>
      <c r="Y26" s="8"/>
    </row>
    <row r="27" spans="1:25">
      <c r="A27" t="s">
        <v>125</v>
      </c>
      <c r="B27">
        <v>1</v>
      </c>
      <c r="C27" s="6" t="s">
        <v>133</v>
      </c>
      <c r="D27" s="17">
        <v>7</v>
      </c>
      <c r="E27" s="16">
        <f>I27+J27+(K27/2)+M27+(N27/2)+Q27</f>
        <v>7</v>
      </c>
      <c r="F27" s="16">
        <f>D27-E27</f>
        <v>0</v>
      </c>
      <c r="G27" s="15">
        <v>1</v>
      </c>
      <c r="H27" s="15">
        <f>G27*B27</f>
        <v>1</v>
      </c>
      <c r="I27" s="23">
        <v>2</v>
      </c>
      <c r="J27" s="8">
        <v>2</v>
      </c>
      <c r="K27" s="8"/>
      <c r="L27" s="31">
        <f>((0.5*K27)+J27)*B27</f>
        <v>2</v>
      </c>
      <c r="M27" s="8">
        <v>1</v>
      </c>
      <c r="N27" s="8"/>
      <c r="O27" s="31">
        <f>((0.5*N27)+M27)*B27</f>
        <v>1</v>
      </c>
      <c r="P27" s="18">
        <f>D27*B27</f>
        <v>7</v>
      </c>
      <c r="Q27" s="8">
        <f>S27+U27+W27+Y27</f>
        <v>2</v>
      </c>
      <c r="R27" s="11" t="s">
        <v>44</v>
      </c>
      <c r="S27" s="8">
        <v>2</v>
      </c>
      <c r="T27" s="11"/>
      <c r="U27" s="8"/>
      <c r="V27" s="11"/>
      <c r="W27" s="8"/>
      <c r="Y27" s="8"/>
    </row>
    <row r="28" spans="1:25">
      <c r="A28" t="s">
        <v>125</v>
      </c>
      <c r="B28">
        <v>1</v>
      </c>
      <c r="C28" s="6" t="s">
        <v>130</v>
      </c>
      <c r="D28" s="17">
        <v>3</v>
      </c>
      <c r="E28" s="16">
        <f>I28+J28+(K28/2)+M28+(N28/2)+Q28</f>
        <v>3</v>
      </c>
      <c r="F28" s="16">
        <f>D28-E28</f>
        <v>0</v>
      </c>
      <c r="G28" s="15">
        <v>1</v>
      </c>
      <c r="H28" s="15">
        <f>G28*B28</f>
        <v>1</v>
      </c>
      <c r="I28" s="23">
        <v>1</v>
      </c>
      <c r="J28" s="8"/>
      <c r="K28" s="8"/>
      <c r="L28" s="31">
        <f>((0.5*J28)+H28)*B28</f>
        <v>1</v>
      </c>
      <c r="M28" s="8"/>
      <c r="N28" s="8"/>
      <c r="O28" s="31">
        <f>M28*B28</f>
        <v>0</v>
      </c>
      <c r="P28" s="18">
        <f>D28*B28</f>
        <v>3</v>
      </c>
      <c r="Q28" s="8">
        <f>S28+U28+W28+Y28</f>
        <v>2</v>
      </c>
      <c r="R28" s="11" t="s">
        <v>47</v>
      </c>
      <c r="S28" s="8">
        <v>2</v>
      </c>
      <c r="T28" s="11"/>
      <c r="U28" s="8"/>
      <c r="V28" s="11"/>
      <c r="W28" s="8"/>
      <c r="Y28" s="8"/>
    </row>
  </sheetData>
  <sortState ref="A1:Y28">
    <sortCondition ref="A3"/>
  </sortState>
  <pageMargins left="0.7" right="0.7" top="0.75" bottom="0.75" header="0.3" footer="0.3"/>
  <pageSetup orientation="portrait" horizontalDpi="300" verticalDpi="3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Intro</vt:lpstr>
      <vt:lpstr>DP calculation</vt:lpstr>
      <vt:lpstr>Celts vs romans</vt:lpstr>
      <vt:lpstr>Zentradi vs UNSpacy</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dc:creator>
  <cp:lastModifiedBy>Marcos</cp:lastModifiedBy>
  <dcterms:created xsi:type="dcterms:W3CDTF">2010-05-04T11:18:10Z</dcterms:created>
  <dcterms:modified xsi:type="dcterms:W3CDTF">2010-05-10T12:24:40Z</dcterms:modified>
</cp:coreProperties>
</file>